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840" windowHeight="6375" tabRatio="890" activeTab="0"/>
  </bookViews>
  <sheets>
    <sheet name="1 精神障がい者把握数" sheetId="1" r:id="rId1"/>
    <sheet name="2 精神障がい者受療状況" sheetId="2" r:id="rId2"/>
    <sheet name="３新規精神障がい者状況調査票" sheetId="3" r:id="rId3"/>
    <sheet name="4 精神障がい者状況調査表除外状況 " sheetId="4" r:id="rId4"/>
    <sheet name="5 自立支援医療延件数" sheetId="5" r:id="rId5"/>
    <sheet name="6 精神保健福祉法処理件数" sheetId="6" r:id="rId6"/>
    <sheet name="7(1) 精神保健相談指導状況(障がい福祉課+こころのセンター" sheetId="7" r:id="rId7"/>
    <sheet name="7(2) 精神保健相談指導状況" sheetId="8" r:id="rId8"/>
    <sheet name="7(3) 精神保健相談指導状況(障がい福祉課+こころのセンター" sheetId="9" r:id="rId9"/>
  </sheets>
  <definedNames>
    <definedName name="_xlnm.Print_Area" localSheetId="0">'1 精神障がい者把握数'!$A$1:$U$21</definedName>
    <definedName name="_xlnm.Print_Area" localSheetId="1">'2 精神障がい者受療状況'!$A$1:$J$16</definedName>
    <definedName name="_xlnm.Print_Area" localSheetId="2">'３新規精神障がい者状況調査票'!$A$1:$U$18</definedName>
    <definedName name="_xlnm.Print_Area" localSheetId="3">'4 精神障がい者状況調査表除外状況 '!$A$1:$G$19</definedName>
    <definedName name="_xlnm.Print_Area" localSheetId="4">'5 自立支援医療延件数'!$A$1:$G$16</definedName>
    <definedName name="_xlnm.Print_Area" localSheetId="5">'6 精神保健福祉法処理件数'!$A$1:$I$16</definedName>
    <definedName name="_xlnm.Print_Area" localSheetId="6">'7(1) 精神保健相談指導状況(障がい福祉課+こころのセンター'!$A$1:$T$28</definedName>
    <definedName name="_xlnm.Print_Area" localSheetId="7">'7(2) 精神保健相談指導状況'!$A$1:$S$18</definedName>
    <definedName name="_xlnm.Print_Area" localSheetId="8">'7(3) 精神保健相談指導状況(障がい福祉課+こころのセンター'!$A$1:$T$27</definedName>
  </definedNames>
  <calcPr fullCalcOnLoad="1"/>
</workbook>
</file>

<file path=xl/sharedStrings.xml><?xml version="1.0" encoding="utf-8"?>
<sst xmlns="http://schemas.openxmlformats.org/spreadsheetml/2006/main" count="386" uniqueCount="143">
  <si>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</si>
  <si>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</si>
  <si>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</si>
  <si>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</si>
  <si>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</si>
  <si>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</si>
  <si>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</si>
  <si>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</si>
  <si>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</si>
  <si>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</si>
  <si>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</si>
  <si>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</si>
  <si>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</si>
  <si>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</si>
  <si>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</si>
  <si>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</si>
  <si>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</si>
  <si>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</si>
  <si>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</si>
  <si>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その他</t>
  </si>
  <si>
    <t>社会復帰</t>
  </si>
  <si>
    <t>薬物</t>
  </si>
  <si>
    <t>思春期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</si>
  <si>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</si>
  <si>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</si>
  <si>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</si>
  <si>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</si>
  <si>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</si>
  <si>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</si>
  <si>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</si>
  <si>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</si>
  <si>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</si>
  <si>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</si>
  <si>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</si>
  <si>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</si>
  <si>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</si>
  <si>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</si>
  <si>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</si>
  <si>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</si>
  <si>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</si>
  <si>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</si>
  <si>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</si>
  <si>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</si>
  <si>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</si>
  <si>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</si>
  <si>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</si>
  <si>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>国　保</t>
  </si>
  <si>
    <t>生　保</t>
  </si>
  <si>
    <t xml:space="preserve">  (1)  相　談　状　況</t>
  </si>
  <si>
    <t>知的障害</t>
  </si>
  <si>
    <t>全市</t>
  </si>
  <si>
    <t>統合失調症</t>
  </si>
  <si>
    <t>6　精神保健福祉法に基づく処理件数</t>
  </si>
  <si>
    <t>脳気質性精神障害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</si>
  <si>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</si>
  <si>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</si>
  <si>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</si>
  <si>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</si>
  <si>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</si>
  <si>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</si>
  <si>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</si>
  <si>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</si>
  <si>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</si>
  <si>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</si>
  <si>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生理的障害及び身体的要因の　行動症候群</t>
  </si>
  <si>
    <t>以下は、表示しない（出力不要）</t>
  </si>
  <si>
    <t>5　自立支援医療（精神通院医療）の取扱い延件数</t>
  </si>
  <si>
    <t>自立支援医療に
よる通院</t>
  </si>
  <si>
    <t>（再　　　掲）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</si>
  <si>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</si>
  <si>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</si>
  <si>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</si>
  <si>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</si>
  <si>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</si>
  <si>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区　分</t>
  </si>
  <si>
    <t>こころの
センター
来所</t>
  </si>
  <si>
    <t>Ｆ　０</t>
  </si>
  <si>
    <t>Ｆ　１</t>
  </si>
  <si>
    <t>Ｆ２</t>
  </si>
  <si>
    <t>Ｆ３</t>
  </si>
  <si>
    <t>Ｆ４</t>
  </si>
  <si>
    <t>Ｆ５</t>
  </si>
  <si>
    <t>Ｆ６</t>
  </si>
  <si>
    <t>Ｆ７</t>
  </si>
  <si>
    <t>Ｆ８</t>
  </si>
  <si>
    <t>Ｆ９</t>
  </si>
  <si>
    <t>Ｇ</t>
  </si>
  <si>
    <t>てんかん</t>
  </si>
  <si>
    <t>Ｆ００</t>
  </si>
  <si>
    <t>Ｆ０１</t>
  </si>
  <si>
    <t>Ｆ１０</t>
  </si>
  <si>
    <t>Ｆ１５</t>
  </si>
  <si>
    <t>-</t>
  </si>
  <si>
    <t>てんかん</t>
  </si>
  <si>
    <t>Ｆ００</t>
  </si>
  <si>
    <t>Ｆ０１</t>
  </si>
  <si>
    <t>Ｆ１０</t>
  </si>
  <si>
    <t>Ｆ１５</t>
  </si>
  <si>
    <t>資料　障がい保健福祉部障がい福祉課</t>
  </si>
  <si>
    <t>アルコール</t>
  </si>
  <si>
    <t>ひきこもり</t>
  </si>
  <si>
    <t>心の健康
作り相談</t>
  </si>
  <si>
    <t>心の健康
作り相談</t>
  </si>
  <si>
    <t>資料　障がい保健福祉部精神保健福祉センター</t>
  </si>
  <si>
    <t>災害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</si>
  <si>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</si>
  <si>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</si>
  <si>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</si>
  <si>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</si>
  <si>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</si>
  <si>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ギャンブル</t>
  </si>
  <si>
    <t>後期高齢</t>
  </si>
  <si>
    <r>
      <t>7　精神保健</t>
    </r>
    <r>
      <rPr>
        <sz val="12"/>
        <rFont val="ＭＳ Ｐゴシック"/>
        <family val="3"/>
      </rPr>
      <t>相談・訪問指導状況</t>
    </r>
  </si>
  <si>
    <t>注）「寛解後３年以上経過したもの」については、把握困難な項目であるため、平成28年度から項目を削除している。</t>
  </si>
  <si>
    <r>
      <t xml:space="preserve">有病率
</t>
    </r>
    <r>
      <rPr>
        <sz val="8.5"/>
        <rFont val="ＭＳ Ｐ明朝"/>
        <family val="1"/>
      </rPr>
      <t>(人口千対)</t>
    </r>
  </si>
  <si>
    <t>3　新規精神障がい者状況調査表</t>
  </si>
  <si>
    <t>4　精神障がい者状況調査表除外状況</t>
  </si>
  <si>
    <t>1　精神障がい者把握数</t>
  </si>
  <si>
    <t>2　精神障がい者受療状況</t>
  </si>
  <si>
    <t>各年10月1日現在の推計人口</t>
  </si>
  <si>
    <t>令和元年度末時点</t>
  </si>
  <si>
    <t>令和元年度</t>
  </si>
  <si>
    <t>令和元年度</t>
  </si>
  <si>
    <t>令和元年度</t>
  </si>
  <si>
    <t>令和元年度</t>
  </si>
  <si>
    <t>ギャンブル</t>
  </si>
  <si>
    <t>ゲーム</t>
  </si>
  <si>
    <t>老人精神保健</t>
  </si>
  <si>
    <t>摂食障害</t>
  </si>
  <si>
    <t>てんかん</t>
  </si>
  <si>
    <t>（再掲)
自死遺族</t>
  </si>
  <si>
    <t>(令和元年10月1日現在人口）</t>
  </si>
  <si>
    <t>各年10月1日現在の推計人口(令和元年10月1日現在人口）</t>
  </si>
  <si>
    <t>発達障害</t>
  </si>
  <si>
    <t>覚醒剤使用</t>
  </si>
  <si>
    <t>アルコール</t>
  </si>
  <si>
    <t>ギャンブル</t>
  </si>
  <si>
    <t>ゲーム</t>
  </si>
  <si>
    <t>心の健康
作り相談</t>
  </si>
  <si>
    <t>てんかん</t>
  </si>
  <si>
    <t>ひきこもり</t>
  </si>
  <si>
    <t>こころの
センター
電話</t>
  </si>
  <si>
    <t>覚醒剤使用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</si>
</sst>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</numFmts>
  <fonts count="61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ＡＲ丸ゴシック体Ｍ"/>
      <family val="3"/>
    </font>
    <font>
      <sz val="16"/>
      <name val="ＭＳ Ｐ明朝"/>
      <family val="1"/>
    </font>
    <font>
      <sz val="14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distributed" textRotation="255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86" fontId="11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vertical="distributed" textRotation="255"/>
    </xf>
    <xf numFmtId="0" fontId="8" fillId="0" borderId="14" xfId="0" applyFont="1" applyFill="1" applyBorder="1" applyAlignment="1">
      <alignment vertical="distributed" textRotation="255"/>
    </xf>
    <xf numFmtId="0" fontId="12" fillId="0" borderId="14" xfId="0" applyFont="1" applyFill="1" applyBorder="1" applyAlignment="1">
      <alignment vertical="distributed" textRotation="255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distributed" textRotation="255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/>
    </xf>
    <xf numFmtId="182" fontId="1" fillId="0" borderId="0" xfId="0" applyNumberFormat="1" applyFont="1" applyFill="1" applyAlignment="1">
      <alignment/>
    </xf>
    <xf numFmtId="41" fontId="0" fillId="0" borderId="1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6" fontId="17" fillId="0" borderId="0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41" fontId="1" fillId="0" borderId="15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12" fillId="0" borderId="15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3" fillId="0" borderId="10" xfId="0" applyNumberFormat="1" applyFont="1" applyFill="1" applyBorder="1" applyAlignment="1">
      <alignment vertical="center"/>
    </xf>
    <xf numFmtId="41" fontId="13" fillId="0" borderId="13" xfId="0" applyNumberFormat="1" applyFont="1" applyFill="1" applyBorder="1" applyAlignment="1">
      <alignment vertical="center"/>
    </xf>
    <xf numFmtId="41" fontId="13" fillId="0" borderId="15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 vertical="center"/>
    </xf>
    <xf numFmtId="192" fontId="13" fillId="0" borderId="13" xfId="0" applyNumberFormat="1" applyFont="1" applyFill="1" applyBorder="1" applyAlignment="1">
      <alignment vertical="center"/>
    </xf>
    <xf numFmtId="192" fontId="13" fillId="0" borderId="15" xfId="0" applyNumberFormat="1" applyFont="1" applyFill="1" applyBorder="1" applyAlignment="1">
      <alignment vertical="center"/>
    </xf>
    <xf numFmtId="192" fontId="13" fillId="0" borderId="23" xfId="0" applyNumberFormat="1" applyFont="1" applyFill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1" fontId="8" fillId="0" borderId="27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 shrinkToFit="1"/>
    </xf>
    <xf numFmtId="41" fontId="7" fillId="0" borderId="15" xfId="0" applyNumberFormat="1" applyFont="1" applyFill="1" applyBorder="1" applyAlignment="1">
      <alignment vertical="center" shrinkToFit="1"/>
    </xf>
    <xf numFmtId="41" fontId="7" fillId="0" borderId="10" xfId="0" applyNumberFormat="1" applyFont="1" applyFill="1" applyBorder="1" applyAlignment="1">
      <alignment vertical="center" shrinkToFit="1"/>
    </xf>
    <xf numFmtId="41" fontId="6" fillId="0" borderId="15" xfId="0" applyNumberFormat="1" applyFont="1" applyFill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41" fontId="8" fillId="0" borderId="13" xfId="0" applyNumberFormat="1" applyFont="1" applyFill="1" applyBorder="1" applyAlignment="1">
      <alignment vertical="center" shrinkToFit="1"/>
    </xf>
    <xf numFmtId="41" fontId="8" fillId="0" borderId="23" xfId="0" applyNumberFormat="1" applyFont="1" applyFill="1" applyBorder="1" applyAlignment="1">
      <alignment vertical="center"/>
    </xf>
    <xf numFmtId="43" fontId="12" fillId="0" borderId="13" xfId="0" applyNumberFormat="1" applyFont="1" applyFill="1" applyBorder="1" applyAlignment="1">
      <alignment horizontal="right" vertical="center"/>
    </xf>
    <xf numFmtId="43" fontId="12" fillId="0" borderId="15" xfId="0" applyNumberFormat="1" applyFont="1" applyFill="1" applyBorder="1" applyAlignment="1">
      <alignment horizontal="right" vertical="center"/>
    </xf>
    <xf numFmtId="43" fontId="12" fillId="0" borderId="23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21" xfId="0" applyFont="1" applyFill="1" applyBorder="1" applyAlignment="1">
      <alignment/>
    </xf>
    <xf numFmtId="43" fontId="12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distributed" textRotation="255" wrapText="1"/>
    </xf>
    <xf numFmtId="0" fontId="8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distributed" textRotation="255"/>
    </xf>
    <xf numFmtId="0" fontId="6" fillId="0" borderId="22" xfId="0" applyFont="1" applyFill="1" applyBorder="1" applyAlignment="1">
      <alignment horizontal="right"/>
    </xf>
    <xf numFmtId="41" fontId="8" fillId="0" borderId="25" xfId="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41" fontId="7" fillId="0" borderId="3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33" xfId="0" applyFont="1" applyFill="1" applyBorder="1" applyAlignment="1">
      <alignment/>
    </xf>
    <xf numFmtId="0" fontId="8" fillId="0" borderId="33" xfId="0" applyFont="1" applyBorder="1" applyAlignment="1">
      <alignment/>
    </xf>
    <xf numFmtId="41" fontId="12" fillId="0" borderId="10" xfId="0" applyNumberFormat="1" applyFont="1" applyFill="1" applyBorder="1" applyAlignment="1">
      <alignment vertical="center" shrinkToFit="1"/>
    </xf>
    <xf numFmtId="41" fontId="12" fillId="0" borderId="24" xfId="0" applyNumberFormat="1" applyFont="1" applyFill="1" applyBorder="1" applyAlignment="1">
      <alignment vertical="center" shrinkToFit="1"/>
    </xf>
    <xf numFmtId="41" fontId="8" fillId="0" borderId="36" xfId="0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41" fontId="8" fillId="0" borderId="38" xfId="0" applyNumberFormat="1" applyFont="1" applyBorder="1" applyAlignment="1">
      <alignment vertical="center"/>
    </xf>
    <xf numFmtId="41" fontId="12" fillId="0" borderId="39" xfId="0" applyNumberFormat="1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 wrapText="1"/>
    </xf>
    <xf numFmtId="0" fontId="8" fillId="0" borderId="42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41" fontId="12" fillId="0" borderId="39" xfId="0" applyNumberFormat="1" applyFont="1" applyFill="1" applyBorder="1" applyAlignment="1">
      <alignment horizontal="right" vertical="center"/>
    </xf>
    <xf numFmtId="43" fontId="12" fillId="0" borderId="39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vertical="distributed" textRotation="255"/>
    </xf>
    <xf numFmtId="0" fontId="18" fillId="0" borderId="0" xfId="0" applyFont="1" applyFill="1" applyBorder="1" applyAlignment="1">
      <alignment/>
    </xf>
    <xf numFmtId="0" fontId="6" fillId="0" borderId="41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41" fontId="13" fillId="0" borderId="39" xfId="0" applyNumberFormat="1" applyFont="1" applyFill="1" applyBorder="1" applyAlignment="1">
      <alignment vertical="center"/>
    </xf>
    <xf numFmtId="41" fontId="8" fillId="0" borderId="37" xfId="0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41" fontId="1" fillId="0" borderId="36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horizontal="center" vertical="center"/>
    </xf>
    <xf numFmtId="41" fontId="1" fillId="0" borderId="37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/>
    </xf>
    <xf numFmtId="41" fontId="1" fillId="0" borderId="38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41" fontId="0" fillId="0" borderId="39" xfId="0" applyNumberFormat="1" applyFont="1" applyFill="1" applyBorder="1" applyAlignment="1">
      <alignment vertical="center"/>
    </xf>
    <xf numFmtId="41" fontId="1" fillId="0" borderId="38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distributed" vertical="center" wrapText="1"/>
    </xf>
    <xf numFmtId="41" fontId="0" fillId="0" borderId="48" xfId="0" applyNumberFormat="1" applyFont="1" applyFill="1" applyBorder="1" applyAlignment="1">
      <alignment vertical="center"/>
    </xf>
    <xf numFmtId="41" fontId="1" fillId="0" borderId="40" xfId="0" applyNumberFormat="1" applyFont="1" applyFill="1" applyBorder="1" applyAlignment="1">
      <alignment vertical="center"/>
    </xf>
    <xf numFmtId="41" fontId="1" fillId="0" borderId="49" xfId="0" applyNumberFormat="1" applyFont="1" applyFill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58" fillId="0" borderId="53" xfId="0" applyFont="1" applyFill="1" applyBorder="1" applyAlignment="1">
      <alignment horizontal="center" vertical="center" wrapText="1"/>
    </xf>
    <xf numFmtId="41" fontId="59" fillId="0" borderId="28" xfId="0" applyNumberFormat="1" applyFont="1" applyBorder="1" applyAlignment="1">
      <alignment vertical="center"/>
    </xf>
    <xf numFmtId="176" fontId="60" fillId="0" borderId="35" xfId="0" applyNumberFormat="1" applyFont="1" applyFill="1" applyBorder="1" applyAlignment="1">
      <alignment vertical="center"/>
    </xf>
    <xf numFmtId="41" fontId="59" fillId="0" borderId="38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4" xfId="0" applyFont="1" applyFill="1" applyBorder="1" applyAlignment="1">
      <alignment horizontal="center" vertical="distributed" textRotation="255"/>
    </xf>
    <xf numFmtId="38" fontId="1" fillId="0" borderId="0" xfId="0" applyNumberFormat="1" applyFont="1" applyAlignment="1">
      <alignment horizontal="right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8" fillId="0" borderId="54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 wrapText="1"/>
    </xf>
    <xf numFmtId="0" fontId="9" fillId="0" borderId="15" xfId="0" applyFont="1" applyFill="1" applyBorder="1" applyAlignment="1">
      <alignment horizontal="center" vertical="distributed" textRotation="255" wrapText="1"/>
    </xf>
    <xf numFmtId="0" fontId="9" fillId="0" borderId="14" xfId="0" applyFont="1" applyFill="1" applyBorder="1" applyAlignment="1">
      <alignment horizontal="center" vertical="distributed" textRotation="255" wrapText="1"/>
    </xf>
    <xf numFmtId="0" fontId="8" fillId="0" borderId="55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5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 wrapText="1"/>
    </xf>
    <xf numFmtId="0" fontId="8" fillId="0" borderId="15" xfId="0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distributed"/>
    </xf>
    <xf numFmtId="0" fontId="8" fillId="0" borderId="57" xfId="0" applyFont="1" applyFill="1" applyBorder="1" applyAlignment="1">
      <alignment horizontal="center" vertical="distributed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 wrapText="1"/>
    </xf>
    <xf numFmtId="0" fontId="6" fillId="0" borderId="43" xfId="0" applyFont="1" applyFill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59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distributed" vertical="center" wrapText="1"/>
    </xf>
    <xf numFmtId="0" fontId="6" fillId="0" borderId="61" xfId="0" applyFont="1" applyFill="1" applyBorder="1" applyAlignment="1">
      <alignment horizontal="distributed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distributed" textRotation="255" wrapText="1"/>
    </xf>
    <xf numFmtId="0" fontId="8" fillId="0" borderId="34" xfId="0" applyFont="1" applyFill="1" applyBorder="1" applyAlignment="1">
      <alignment horizontal="center" vertical="distributed" textRotation="255" wrapText="1"/>
    </xf>
    <xf numFmtId="0" fontId="6" fillId="0" borderId="5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34" xfId="0" applyFont="1" applyFill="1" applyBorder="1" applyAlignment="1">
      <alignment horizontal="center" vertical="distributed" textRotation="255"/>
    </xf>
    <xf numFmtId="0" fontId="8" fillId="0" borderId="64" xfId="0" applyFont="1" applyFill="1" applyBorder="1" applyAlignment="1">
      <alignment horizontal="center" vertical="distributed" textRotation="255"/>
    </xf>
    <xf numFmtId="0" fontId="8" fillId="0" borderId="63" xfId="0" applyFont="1" applyFill="1" applyBorder="1" applyAlignment="1">
      <alignment horizontal="center" vertical="distributed" textRotation="255"/>
    </xf>
    <xf numFmtId="0" fontId="8" fillId="0" borderId="65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27" xfId="0" applyFont="1" applyFill="1" applyBorder="1" applyAlignment="1">
      <alignment horizontal="center" vertical="distributed" textRotation="255" wrapText="1"/>
    </xf>
    <xf numFmtId="0" fontId="8" fillId="0" borderId="36" xfId="0" applyFont="1" applyFill="1" applyBorder="1" applyAlignment="1">
      <alignment horizontal="center" vertical="distributed" textRotation="255"/>
    </xf>
    <xf numFmtId="0" fontId="8" fillId="0" borderId="4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35"/>
  <sheetViews>
    <sheetView tabSelected="1" view="pageBreakPreview" zoomScaleNormal="85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8.125" style="3" customWidth="1"/>
    <col min="2" max="21" width="6.125" style="3" customWidth="1"/>
    <col min="22" max="16384" width="9.00390625" style="3" customWidth="1"/>
  </cols>
  <sheetData>
    <row r="1" spans="1:21" s="124" customFormat="1" ht="21.75" customHeight="1">
      <c r="A1" s="123" t="s">
        <v>42</v>
      </c>
      <c r="B1" s="123"/>
      <c r="C1" s="123"/>
      <c r="U1" s="161"/>
    </row>
    <row r="2" spans="1:21" ht="9" customHeight="1">
      <c r="A2" s="1"/>
      <c r="B2" s="1"/>
      <c r="C2" s="2"/>
      <c r="U2" s="5"/>
    </row>
    <row r="3" spans="1:3" s="5" customFormat="1" ht="21.75" customHeight="1">
      <c r="A3" s="125" t="s">
        <v>117</v>
      </c>
      <c r="B3" s="4"/>
      <c r="C3" s="4"/>
    </row>
    <row r="4" spans="1:21" s="5" customFormat="1" ht="15.75" customHeight="1">
      <c r="A4" s="4"/>
      <c r="B4" s="4"/>
      <c r="C4" s="4"/>
      <c r="R4" s="6"/>
      <c r="S4" s="6"/>
      <c r="T4" s="6"/>
      <c r="U4" s="42" t="s">
        <v>120</v>
      </c>
    </row>
    <row r="5" spans="1:21" s="8" customFormat="1" ht="17.25" customHeight="1">
      <c r="A5" s="207" t="s">
        <v>0</v>
      </c>
      <c r="B5" s="210" t="s">
        <v>1</v>
      </c>
      <c r="C5" s="211" t="s">
        <v>2</v>
      </c>
      <c r="D5" s="214" t="s">
        <v>76</v>
      </c>
      <c r="E5" s="215"/>
      <c r="F5" s="215"/>
      <c r="G5" s="216"/>
      <c r="H5" s="217" t="s">
        <v>77</v>
      </c>
      <c r="I5" s="218"/>
      <c r="J5" s="218"/>
      <c r="K5" s="219"/>
      <c r="L5" s="37" t="s">
        <v>78</v>
      </c>
      <c r="M5" s="40" t="s">
        <v>79</v>
      </c>
      <c r="N5" s="38" t="s">
        <v>80</v>
      </c>
      <c r="O5" s="38" t="s">
        <v>81</v>
      </c>
      <c r="P5" s="38" t="s">
        <v>82</v>
      </c>
      <c r="Q5" s="38" t="s">
        <v>83</v>
      </c>
      <c r="R5" s="38" t="s">
        <v>84</v>
      </c>
      <c r="S5" s="39" t="s">
        <v>85</v>
      </c>
      <c r="T5" s="39" t="s">
        <v>86</v>
      </c>
      <c r="U5" s="160"/>
    </row>
    <row r="6" spans="1:21" s="8" customFormat="1" ht="17.25" customHeight="1">
      <c r="A6" s="208"/>
      <c r="B6" s="196"/>
      <c r="C6" s="212"/>
      <c r="D6" s="220" t="s">
        <v>53</v>
      </c>
      <c r="E6" s="221"/>
      <c r="F6" s="221"/>
      <c r="G6" s="222"/>
      <c r="H6" s="223" t="s">
        <v>57</v>
      </c>
      <c r="I6" s="224"/>
      <c r="J6" s="224"/>
      <c r="K6" s="225"/>
      <c r="L6" s="195" t="s">
        <v>51</v>
      </c>
      <c r="M6" s="195" t="s">
        <v>59</v>
      </c>
      <c r="N6" s="195" t="s">
        <v>60</v>
      </c>
      <c r="O6" s="204" t="s">
        <v>64</v>
      </c>
      <c r="P6" s="195" t="s">
        <v>61</v>
      </c>
      <c r="Q6" s="195" t="s">
        <v>49</v>
      </c>
      <c r="R6" s="195" t="s">
        <v>62</v>
      </c>
      <c r="S6" s="199" t="s">
        <v>63</v>
      </c>
      <c r="T6" s="195" t="s">
        <v>87</v>
      </c>
      <c r="U6" s="202" t="s">
        <v>13</v>
      </c>
    </row>
    <row r="7" spans="1:21" s="8" customFormat="1" ht="17.25" customHeight="1">
      <c r="A7" s="208"/>
      <c r="B7" s="196"/>
      <c r="C7" s="212"/>
      <c r="D7" s="32" t="s">
        <v>88</v>
      </c>
      <c r="E7" s="33" t="s">
        <v>89</v>
      </c>
      <c r="F7" s="127"/>
      <c r="G7" s="127"/>
      <c r="H7" s="35" t="s">
        <v>90</v>
      </c>
      <c r="I7" s="36" t="s">
        <v>91</v>
      </c>
      <c r="J7" s="29"/>
      <c r="K7" s="29"/>
      <c r="L7" s="196"/>
      <c r="M7" s="196"/>
      <c r="N7" s="196"/>
      <c r="O7" s="205"/>
      <c r="P7" s="196"/>
      <c r="Q7" s="196"/>
      <c r="R7" s="196"/>
      <c r="S7" s="200"/>
      <c r="T7" s="196"/>
      <c r="U7" s="202"/>
    </row>
    <row r="8" spans="1:21" s="8" customFormat="1" ht="117" customHeight="1">
      <c r="A8" s="209"/>
      <c r="B8" s="197"/>
      <c r="C8" s="213"/>
      <c r="D8" s="126" t="s">
        <v>73</v>
      </c>
      <c r="E8" s="19" t="s">
        <v>55</v>
      </c>
      <c r="F8" s="30" t="s">
        <v>13</v>
      </c>
      <c r="G8" s="30" t="s">
        <v>56</v>
      </c>
      <c r="H8" s="34" t="s">
        <v>58</v>
      </c>
      <c r="I8" s="128" t="s">
        <v>142</v>
      </c>
      <c r="J8" s="31" t="s">
        <v>13</v>
      </c>
      <c r="K8" s="31" t="s">
        <v>56</v>
      </c>
      <c r="L8" s="197"/>
      <c r="M8" s="197"/>
      <c r="N8" s="197"/>
      <c r="O8" s="206"/>
      <c r="P8" s="197"/>
      <c r="Q8" s="197"/>
      <c r="R8" s="197"/>
      <c r="S8" s="201"/>
      <c r="T8" s="197"/>
      <c r="U8" s="203"/>
    </row>
    <row r="9" spans="1:21" ht="24" customHeight="1">
      <c r="A9" s="150" t="s">
        <v>1</v>
      </c>
      <c r="B9" s="96">
        <f>SUM(B11:B20)</f>
        <v>63316</v>
      </c>
      <c r="C9" s="66" t="s">
        <v>92</v>
      </c>
      <c r="D9" s="66">
        <f>SUM(D11:D20)</f>
        <v>3719</v>
      </c>
      <c r="E9" s="66">
        <f>SUM(E11:E20)</f>
        <v>688</v>
      </c>
      <c r="F9" s="66">
        <f>SUM(F11:F20)</f>
        <v>2726</v>
      </c>
      <c r="G9" s="66">
        <f aca="true" t="shared" si="0" ref="G9:U9">SUM(G11:G20)</f>
        <v>7133</v>
      </c>
      <c r="H9" s="66">
        <f t="shared" si="0"/>
        <v>1135</v>
      </c>
      <c r="I9" s="66">
        <f t="shared" si="0"/>
        <v>251</v>
      </c>
      <c r="J9" s="66">
        <f t="shared" si="0"/>
        <v>199</v>
      </c>
      <c r="K9" s="66">
        <f t="shared" si="0"/>
        <v>1585</v>
      </c>
      <c r="L9" s="66">
        <f>SUM(L11:L20)</f>
        <v>14728</v>
      </c>
      <c r="M9" s="66">
        <f t="shared" si="0"/>
        <v>26137</v>
      </c>
      <c r="N9" s="66">
        <f t="shared" si="0"/>
        <v>3939</v>
      </c>
      <c r="O9" s="66">
        <f t="shared" si="0"/>
        <v>129</v>
      </c>
      <c r="P9" s="66">
        <f t="shared" si="0"/>
        <v>275</v>
      </c>
      <c r="Q9" s="66">
        <f t="shared" si="0"/>
        <v>566</v>
      </c>
      <c r="R9" s="66">
        <f t="shared" si="0"/>
        <v>2739</v>
      </c>
      <c r="S9" s="66">
        <f t="shared" si="0"/>
        <v>1353</v>
      </c>
      <c r="T9" s="66">
        <f t="shared" si="0"/>
        <v>3809</v>
      </c>
      <c r="U9" s="155">
        <f t="shared" si="0"/>
        <v>923</v>
      </c>
    </row>
    <row r="10" spans="1:21" ht="24" customHeight="1">
      <c r="A10" s="151" t="s">
        <v>114</v>
      </c>
      <c r="B10" s="66" t="s">
        <v>92</v>
      </c>
      <c r="C10" s="115">
        <f>B9/B25*1000</f>
        <v>32.1392531770735</v>
      </c>
      <c r="D10" s="115">
        <f>D9/B25*1000</f>
        <v>1.8877674294891709</v>
      </c>
      <c r="E10" s="115">
        <f>E9/B25*1000</f>
        <v>0.3492293604432777</v>
      </c>
      <c r="F10" s="115">
        <f>F9/B25*1000</f>
        <v>1.3837198205935681</v>
      </c>
      <c r="G10" s="115">
        <f>G9/B25*1000</f>
        <v>3.6207166105260162</v>
      </c>
      <c r="H10" s="115">
        <f>H9/B25*1000</f>
        <v>0.5761269245684886</v>
      </c>
      <c r="I10" s="115">
        <f>I9/B25*1000</f>
        <v>0.1274078044640446</v>
      </c>
      <c r="J10" s="115">
        <f>J9/B25*1000</f>
        <v>0.10101256210495967</v>
      </c>
      <c r="K10" s="115">
        <f>K9/B25*1000</f>
        <v>0.8045472911374928</v>
      </c>
      <c r="L10" s="115">
        <f>L9/B25*1000</f>
        <v>7.4759447973962105</v>
      </c>
      <c r="M10" s="115">
        <f>M9/B25*1000</f>
        <v>13.267162491142365</v>
      </c>
      <c r="N10" s="115">
        <f>N9/B25*1000</f>
        <v>1.999439608700684</v>
      </c>
      <c r="O10" s="115">
        <f>O9/B25*1000</f>
        <v>0.06548050508311457</v>
      </c>
      <c r="P10" s="115">
        <f>P9/B25*1000</f>
        <v>0.1395902240143915</v>
      </c>
      <c r="Q10" s="115">
        <f>Q9/B25*1000</f>
        <v>0.28730206106234757</v>
      </c>
      <c r="R10" s="115">
        <f>R9/B25*1000</f>
        <v>1.3903186311833393</v>
      </c>
      <c r="S10" s="115">
        <f>S9/B25*1000</f>
        <v>0.6867839021508062</v>
      </c>
      <c r="T10" s="115">
        <f>T9/B25*1000</f>
        <v>1.9334515028029717</v>
      </c>
      <c r="U10" s="156">
        <f>U9/B25*1000</f>
        <v>0.46851555187375765</v>
      </c>
    </row>
    <row r="11" spans="1:23" ht="24" customHeight="1">
      <c r="A11" s="152" t="s">
        <v>3</v>
      </c>
      <c r="B11" s="67">
        <f>SUM(G11+K11+L11+M11+N11+P11+O11+Q11+R11+S11+T11+U11)</f>
        <v>7213</v>
      </c>
      <c r="C11" s="107">
        <f aca="true" t="shared" si="1" ref="C11:C20">B11/B26*1000</f>
        <v>29.386122156313146</v>
      </c>
      <c r="D11" s="68">
        <v>388</v>
      </c>
      <c r="E11" s="68">
        <v>62</v>
      </c>
      <c r="F11" s="68">
        <v>312</v>
      </c>
      <c r="G11" s="68">
        <v>762</v>
      </c>
      <c r="H11" s="68">
        <v>139</v>
      </c>
      <c r="I11" s="68">
        <v>34</v>
      </c>
      <c r="J11" s="68">
        <v>32</v>
      </c>
      <c r="K11" s="68">
        <v>205</v>
      </c>
      <c r="L11" s="68">
        <v>1754</v>
      </c>
      <c r="M11" s="68">
        <v>3075</v>
      </c>
      <c r="N11" s="68">
        <v>405</v>
      </c>
      <c r="O11" s="68">
        <v>24</v>
      </c>
      <c r="P11" s="68">
        <v>38</v>
      </c>
      <c r="Q11" s="68">
        <v>36</v>
      </c>
      <c r="R11" s="68">
        <v>276</v>
      </c>
      <c r="S11" s="68">
        <v>168</v>
      </c>
      <c r="T11" s="68">
        <v>324</v>
      </c>
      <c r="U11" s="157">
        <v>146</v>
      </c>
      <c r="V11" s="12"/>
      <c r="W11" s="8"/>
    </row>
    <row r="12" spans="1:23" ht="24" customHeight="1">
      <c r="A12" s="153" t="s">
        <v>4</v>
      </c>
      <c r="B12" s="69">
        <f aca="true" t="shared" si="2" ref="B12:B20">SUM(G12+K12+L12+M12+N12+P12+O12+Q12+R12+S12+T12+U12)</f>
        <v>8109</v>
      </c>
      <c r="C12" s="108">
        <f t="shared" si="1"/>
        <v>28.1222689250489</v>
      </c>
      <c r="D12" s="70">
        <v>301</v>
      </c>
      <c r="E12" s="70">
        <v>58</v>
      </c>
      <c r="F12" s="70">
        <v>317</v>
      </c>
      <c r="G12" s="70">
        <v>676</v>
      </c>
      <c r="H12" s="70">
        <v>110</v>
      </c>
      <c r="I12" s="70">
        <v>42</v>
      </c>
      <c r="J12" s="70">
        <v>20</v>
      </c>
      <c r="K12" s="70">
        <v>172</v>
      </c>
      <c r="L12" s="70">
        <v>2179</v>
      </c>
      <c r="M12" s="70">
        <v>3221</v>
      </c>
      <c r="N12" s="70">
        <v>476</v>
      </c>
      <c r="O12" s="70">
        <v>19</v>
      </c>
      <c r="P12" s="70">
        <v>30</v>
      </c>
      <c r="Q12" s="70">
        <v>55</v>
      </c>
      <c r="R12" s="70">
        <v>399</v>
      </c>
      <c r="S12" s="70">
        <v>193</v>
      </c>
      <c r="T12" s="70">
        <v>524</v>
      </c>
      <c r="U12" s="158">
        <v>165</v>
      </c>
      <c r="V12" s="12"/>
      <c r="W12" s="8"/>
    </row>
    <row r="13" spans="1:23" ht="24" customHeight="1">
      <c r="A13" s="153" t="s">
        <v>5</v>
      </c>
      <c r="B13" s="69">
        <f t="shared" si="2"/>
        <v>8867</v>
      </c>
      <c r="C13" s="108">
        <f t="shared" si="1"/>
        <v>33.56626943868203</v>
      </c>
      <c r="D13" s="70">
        <v>560</v>
      </c>
      <c r="E13" s="70">
        <v>99</v>
      </c>
      <c r="F13" s="70">
        <v>396</v>
      </c>
      <c r="G13" s="70">
        <v>1055</v>
      </c>
      <c r="H13" s="70">
        <v>148</v>
      </c>
      <c r="I13" s="70">
        <v>55</v>
      </c>
      <c r="J13" s="70">
        <v>45</v>
      </c>
      <c r="K13" s="70">
        <v>248</v>
      </c>
      <c r="L13" s="70">
        <v>2069</v>
      </c>
      <c r="M13" s="70">
        <v>3617</v>
      </c>
      <c r="N13" s="70">
        <v>492</v>
      </c>
      <c r="O13" s="70">
        <v>20</v>
      </c>
      <c r="P13" s="70">
        <v>41</v>
      </c>
      <c r="Q13" s="70">
        <v>79</v>
      </c>
      <c r="R13" s="70">
        <v>356</v>
      </c>
      <c r="S13" s="70">
        <v>197</v>
      </c>
      <c r="T13" s="70">
        <v>657</v>
      </c>
      <c r="U13" s="158">
        <v>36</v>
      </c>
      <c r="V13" s="12"/>
      <c r="W13" s="8"/>
    </row>
    <row r="14" spans="1:23" ht="24" customHeight="1">
      <c r="A14" s="153" t="s">
        <v>6</v>
      </c>
      <c r="B14" s="69">
        <f t="shared" si="2"/>
        <v>8084</v>
      </c>
      <c r="C14" s="108">
        <f t="shared" si="1"/>
        <v>38.07424572112169</v>
      </c>
      <c r="D14" s="70">
        <v>489</v>
      </c>
      <c r="E14" s="70">
        <v>129</v>
      </c>
      <c r="F14" s="70">
        <v>370</v>
      </c>
      <c r="G14" s="70">
        <v>988</v>
      </c>
      <c r="H14" s="70">
        <v>208</v>
      </c>
      <c r="I14" s="70">
        <v>36</v>
      </c>
      <c r="J14" s="70">
        <v>28</v>
      </c>
      <c r="K14" s="70">
        <v>272</v>
      </c>
      <c r="L14" s="70">
        <v>1866</v>
      </c>
      <c r="M14" s="70">
        <v>3346</v>
      </c>
      <c r="N14" s="70">
        <v>488</v>
      </c>
      <c r="O14" s="70">
        <v>13</v>
      </c>
      <c r="P14" s="70">
        <v>42</v>
      </c>
      <c r="Q14" s="70">
        <v>70</v>
      </c>
      <c r="R14" s="70">
        <v>297</v>
      </c>
      <c r="S14" s="70">
        <v>149</v>
      </c>
      <c r="T14" s="70">
        <v>501</v>
      </c>
      <c r="U14" s="158">
        <v>52</v>
      </c>
      <c r="V14" s="12"/>
      <c r="W14" s="8"/>
    </row>
    <row r="15" spans="1:22" ht="24" customHeight="1">
      <c r="A15" s="153" t="s">
        <v>7</v>
      </c>
      <c r="B15" s="69">
        <f t="shared" si="2"/>
        <v>3834</v>
      </c>
      <c r="C15" s="108">
        <f t="shared" si="1"/>
        <v>30.460724415454408</v>
      </c>
      <c r="D15" s="99">
        <v>197</v>
      </c>
      <c r="E15" s="99">
        <v>36</v>
      </c>
      <c r="F15" s="99">
        <v>123</v>
      </c>
      <c r="G15" s="70">
        <v>356</v>
      </c>
      <c r="H15" s="70">
        <v>36</v>
      </c>
      <c r="I15" s="70">
        <v>3</v>
      </c>
      <c r="J15" s="70">
        <v>6</v>
      </c>
      <c r="K15" s="70">
        <v>45</v>
      </c>
      <c r="L15" s="70">
        <v>914</v>
      </c>
      <c r="M15" s="70">
        <v>1673</v>
      </c>
      <c r="N15" s="70">
        <v>248</v>
      </c>
      <c r="O15" s="70">
        <v>6</v>
      </c>
      <c r="P15" s="70">
        <v>14</v>
      </c>
      <c r="Q15" s="70">
        <v>49</v>
      </c>
      <c r="R15" s="70">
        <v>165</v>
      </c>
      <c r="S15" s="70">
        <v>75</v>
      </c>
      <c r="T15" s="70">
        <v>229</v>
      </c>
      <c r="U15" s="158">
        <v>60</v>
      </c>
      <c r="V15" s="5"/>
    </row>
    <row r="16" spans="1:22" ht="24" customHeight="1">
      <c r="A16" s="153" t="s">
        <v>8</v>
      </c>
      <c r="B16" s="69">
        <f t="shared" si="2"/>
        <v>6790</v>
      </c>
      <c r="C16" s="108">
        <f t="shared" si="1"/>
        <v>30.417876214027164</v>
      </c>
      <c r="D16" s="70">
        <v>374</v>
      </c>
      <c r="E16" s="70">
        <v>63</v>
      </c>
      <c r="F16" s="70">
        <v>305</v>
      </c>
      <c r="G16" s="70">
        <v>742</v>
      </c>
      <c r="H16" s="70">
        <v>103</v>
      </c>
      <c r="I16" s="70">
        <v>30</v>
      </c>
      <c r="J16" s="70">
        <v>18</v>
      </c>
      <c r="K16" s="70">
        <v>151</v>
      </c>
      <c r="L16" s="70">
        <v>1409</v>
      </c>
      <c r="M16" s="70">
        <v>2995</v>
      </c>
      <c r="N16" s="70">
        <v>466</v>
      </c>
      <c r="O16" s="70">
        <v>14</v>
      </c>
      <c r="P16" s="70">
        <v>25</v>
      </c>
      <c r="Q16" s="70">
        <v>53</v>
      </c>
      <c r="R16" s="70">
        <v>299</v>
      </c>
      <c r="S16" s="70">
        <v>128</v>
      </c>
      <c r="T16" s="70">
        <v>375</v>
      </c>
      <c r="U16" s="158">
        <v>133</v>
      </c>
      <c r="V16" s="5"/>
    </row>
    <row r="17" spans="1:22" ht="24" customHeight="1">
      <c r="A17" s="153" t="s">
        <v>9</v>
      </c>
      <c r="B17" s="69">
        <f t="shared" si="2"/>
        <v>3282</v>
      </c>
      <c r="C17" s="108">
        <f t="shared" si="1"/>
        <v>28.714915657590815</v>
      </c>
      <c r="D17" s="70">
        <v>349</v>
      </c>
      <c r="E17" s="70">
        <v>61</v>
      </c>
      <c r="F17" s="70">
        <v>202</v>
      </c>
      <c r="G17" s="70">
        <v>612</v>
      </c>
      <c r="H17" s="70">
        <v>55</v>
      </c>
      <c r="I17" s="70">
        <v>9</v>
      </c>
      <c r="J17" s="70">
        <v>13</v>
      </c>
      <c r="K17" s="70">
        <v>77</v>
      </c>
      <c r="L17" s="70">
        <v>718</v>
      </c>
      <c r="M17" s="70">
        <v>1075</v>
      </c>
      <c r="N17" s="70">
        <v>199</v>
      </c>
      <c r="O17" s="70">
        <v>4</v>
      </c>
      <c r="P17" s="70">
        <v>17</v>
      </c>
      <c r="Q17" s="70">
        <v>77</v>
      </c>
      <c r="R17" s="70">
        <v>155</v>
      </c>
      <c r="S17" s="70">
        <v>85</v>
      </c>
      <c r="T17" s="70">
        <v>200</v>
      </c>
      <c r="U17" s="158">
        <v>63</v>
      </c>
      <c r="V17" s="5"/>
    </row>
    <row r="18" spans="1:22" ht="24" customHeight="1">
      <c r="A18" s="153" t="s">
        <v>10</v>
      </c>
      <c r="B18" s="69">
        <f t="shared" si="2"/>
        <v>4401</v>
      </c>
      <c r="C18" s="108">
        <f t="shared" si="1"/>
        <v>32.14004031197967</v>
      </c>
      <c r="D18" s="70">
        <v>405</v>
      </c>
      <c r="E18" s="70">
        <v>50</v>
      </c>
      <c r="F18" s="70">
        <v>222</v>
      </c>
      <c r="G18" s="70">
        <v>677</v>
      </c>
      <c r="H18" s="70">
        <v>90</v>
      </c>
      <c r="I18" s="70">
        <v>13</v>
      </c>
      <c r="J18" s="70">
        <v>9</v>
      </c>
      <c r="K18" s="70">
        <v>112</v>
      </c>
      <c r="L18" s="70">
        <v>1119</v>
      </c>
      <c r="M18" s="70">
        <v>1572</v>
      </c>
      <c r="N18" s="70">
        <v>249</v>
      </c>
      <c r="O18" s="70">
        <v>6</v>
      </c>
      <c r="P18" s="70">
        <v>10</v>
      </c>
      <c r="Q18" s="70">
        <v>46</v>
      </c>
      <c r="R18" s="70">
        <v>208</v>
      </c>
      <c r="S18" s="70">
        <v>89</v>
      </c>
      <c r="T18" s="70">
        <v>214</v>
      </c>
      <c r="U18" s="158">
        <v>99</v>
      </c>
      <c r="V18" s="5"/>
    </row>
    <row r="19" spans="1:22" ht="24" customHeight="1">
      <c r="A19" s="153" t="s">
        <v>11</v>
      </c>
      <c r="B19" s="69">
        <f t="shared" si="2"/>
        <v>7062</v>
      </c>
      <c r="C19" s="108">
        <f t="shared" si="1"/>
        <v>32.433028230787954</v>
      </c>
      <c r="D19" s="70">
        <v>335</v>
      </c>
      <c r="E19" s="70">
        <v>69</v>
      </c>
      <c r="F19" s="70">
        <v>238</v>
      </c>
      <c r="G19" s="70">
        <v>642</v>
      </c>
      <c r="H19" s="70">
        <v>156</v>
      </c>
      <c r="I19" s="70">
        <v>19</v>
      </c>
      <c r="J19" s="70">
        <v>16</v>
      </c>
      <c r="K19" s="70">
        <v>191</v>
      </c>
      <c r="L19" s="70">
        <v>1562</v>
      </c>
      <c r="M19" s="70">
        <v>3093</v>
      </c>
      <c r="N19" s="70">
        <v>471</v>
      </c>
      <c r="O19" s="70">
        <v>17</v>
      </c>
      <c r="P19" s="70">
        <v>35</v>
      </c>
      <c r="Q19" s="70">
        <v>68</v>
      </c>
      <c r="R19" s="70">
        <v>301</v>
      </c>
      <c r="S19" s="70">
        <v>144</v>
      </c>
      <c r="T19" s="70">
        <v>372</v>
      </c>
      <c r="U19" s="158">
        <v>166</v>
      </c>
      <c r="V19" s="55"/>
    </row>
    <row r="20" spans="1:22" ht="24" customHeight="1">
      <c r="A20" s="154" t="s">
        <v>12</v>
      </c>
      <c r="B20" s="71">
        <f t="shared" si="2"/>
        <v>5674</v>
      </c>
      <c r="C20" s="109">
        <f t="shared" si="1"/>
        <v>40.04177781541545</v>
      </c>
      <c r="D20" s="72">
        <v>321</v>
      </c>
      <c r="E20" s="72">
        <v>61</v>
      </c>
      <c r="F20" s="72">
        <v>241</v>
      </c>
      <c r="G20" s="72">
        <v>623</v>
      </c>
      <c r="H20" s="72">
        <v>90</v>
      </c>
      <c r="I20" s="72">
        <v>10</v>
      </c>
      <c r="J20" s="72">
        <v>12</v>
      </c>
      <c r="K20" s="72">
        <v>112</v>
      </c>
      <c r="L20" s="72">
        <v>1138</v>
      </c>
      <c r="M20" s="72">
        <v>2470</v>
      </c>
      <c r="N20" s="72">
        <v>445</v>
      </c>
      <c r="O20" s="72">
        <v>6</v>
      </c>
      <c r="P20" s="72">
        <v>23</v>
      </c>
      <c r="Q20" s="72">
        <v>33</v>
      </c>
      <c r="R20" s="72">
        <v>283</v>
      </c>
      <c r="S20" s="72">
        <v>125</v>
      </c>
      <c r="T20" s="72">
        <v>413</v>
      </c>
      <c r="U20" s="159">
        <v>3</v>
      </c>
      <c r="V20" s="5"/>
    </row>
    <row r="21" spans="1:22" ht="16.5" customHeight="1">
      <c r="A21" s="43"/>
      <c r="Q21" s="103"/>
      <c r="R21" s="15"/>
      <c r="S21" s="15"/>
      <c r="T21" s="15"/>
      <c r="U21" s="104" t="s">
        <v>98</v>
      </c>
      <c r="V21" s="5"/>
    </row>
    <row r="23" ht="13.5">
      <c r="A23" s="3" t="s">
        <v>65</v>
      </c>
    </row>
    <row r="24" spans="1:11" ht="13.5">
      <c r="A24" s="3" t="s">
        <v>119</v>
      </c>
      <c r="D24" s="3" t="s">
        <v>131</v>
      </c>
      <c r="K24" s="28"/>
    </row>
    <row r="25" spans="1:9" ht="13.5">
      <c r="A25" s="3" t="s">
        <v>50</v>
      </c>
      <c r="B25" s="198">
        <v>1970052</v>
      </c>
      <c r="C25" s="198"/>
      <c r="I25" s="28"/>
    </row>
    <row r="26" spans="1:3" ht="13.5">
      <c r="A26" s="3" t="s">
        <v>3</v>
      </c>
      <c r="B26" s="194">
        <v>245456</v>
      </c>
      <c r="C26" s="194"/>
    </row>
    <row r="27" spans="1:3" ht="13.5">
      <c r="A27" s="3" t="s">
        <v>4</v>
      </c>
      <c r="B27" s="194">
        <v>288348</v>
      </c>
      <c r="C27" s="194"/>
    </row>
    <row r="28" spans="1:3" ht="13.5">
      <c r="A28" s="3" t="s">
        <v>5</v>
      </c>
      <c r="B28" s="194">
        <v>264164</v>
      </c>
      <c r="C28" s="194"/>
    </row>
    <row r="29" spans="1:3" ht="13.5">
      <c r="A29" s="3" t="s">
        <v>6</v>
      </c>
      <c r="B29" s="194">
        <v>212322</v>
      </c>
      <c r="C29" s="194"/>
    </row>
    <row r="30" spans="1:3" ht="13.5">
      <c r="A30" s="3" t="s">
        <v>7</v>
      </c>
      <c r="B30" s="194">
        <v>125867</v>
      </c>
      <c r="C30" s="194"/>
    </row>
    <row r="31" spans="1:3" ht="13.5">
      <c r="A31" s="3" t="s">
        <v>8</v>
      </c>
      <c r="B31" s="194">
        <v>223224</v>
      </c>
      <c r="C31" s="194"/>
    </row>
    <row r="32" spans="1:3" ht="13.5">
      <c r="A32" s="3" t="s">
        <v>9</v>
      </c>
      <c r="B32" s="194">
        <v>114296</v>
      </c>
      <c r="C32" s="194"/>
    </row>
    <row r="33" spans="1:3" ht="13.5">
      <c r="A33" s="3" t="s">
        <v>10</v>
      </c>
      <c r="B33" s="194">
        <v>136932</v>
      </c>
      <c r="C33" s="194"/>
    </row>
    <row r="34" spans="1:3" ht="13.5">
      <c r="A34" s="3" t="s">
        <v>11</v>
      </c>
      <c r="B34" s="194">
        <v>217741</v>
      </c>
      <c r="C34" s="194"/>
    </row>
    <row r="35" spans="1:3" ht="13.5">
      <c r="A35" s="3" t="s">
        <v>12</v>
      </c>
      <c r="B35" s="194">
        <v>141702</v>
      </c>
      <c r="C35" s="194"/>
    </row>
  </sheetData>
  <sheetProtection/>
  <mergeCells count="28">
    <mergeCell ref="A5:A8"/>
    <mergeCell ref="B5:B8"/>
    <mergeCell ref="C5:C8"/>
    <mergeCell ref="D5:G5"/>
    <mergeCell ref="H5:K5"/>
    <mergeCell ref="D6:G6"/>
    <mergeCell ref="H6:K6"/>
    <mergeCell ref="U6:U8"/>
    <mergeCell ref="R6:R8"/>
    <mergeCell ref="N6:N8"/>
    <mergeCell ref="O6:O8"/>
    <mergeCell ref="P6:P8"/>
    <mergeCell ref="Q6:Q8"/>
    <mergeCell ref="B26:C26"/>
    <mergeCell ref="L6:L8"/>
    <mergeCell ref="M6:M8"/>
    <mergeCell ref="B25:C25"/>
    <mergeCell ref="S6:S8"/>
    <mergeCell ref="T6:T8"/>
    <mergeCell ref="B34:C34"/>
    <mergeCell ref="B35:C35"/>
    <mergeCell ref="B27:C27"/>
    <mergeCell ref="B28:C28"/>
    <mergeCell ref="B29:C29"/>
    <mergeCell ref="B30:C30"/>
    <mergeCell ref="B31:C31"/>
    <mergeCell ref="B32:C32"/>
    <mergeCell ref="B33:C33"/>
  </mergeCells>
  <dataValidations count="1">
    <dataValidation allowBlank="1" showInputMessage="1" showErrorMessage="1" imeMode="off" sqref="D17:U17"/>
  </dataValidation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"/>
  <sheetViews>
    <sheetView view="pageBreakPreview" zoomScale="115" zoomScaleSheetLayoutView="115" zoomScalePageLayoutView="0" workbookViewId="0" topLeftCell="A1">
      <selection activeCell="N7" sqref="N7"/>
    </sheetView>
  </sheetViews>
  <sheetFormatPr defaultColWidth="9.00390625" defaultRowHeight="13.5"/>
  <cols>
    <col min="1" max="1" width="8.875" style="3" customWidth="1"/>
    <col min="2" max="9" width="8.625" style="3" customWidth="1"/>
    <col min="10" max="10" width="8.875" style="3" customWidth="1"/>
    <col min="11" max="16384" width="9.00390625" style="3" customWidth="1"/>
  </cols>
  <sheetData>
    <row r="1" spans="1:3" s="5" customFormat="1" ht="18.75" customHeight="1">
      <c r="A1" s="4" t="s">
        <v>118</v>
      </c>
      <c r="B1" s="4"/>
      <c r="C1" s="4"/>
    </row>
    <row r="2" s="5" customFormat="1" ht="13.5">
      <c r="J2" s="7" t="str">
        <f>'1 精神障がい者把握数'!U4</f>
        <v>令和元年度末時点</v>
      </c>
    </row>
    <row r="3" spans="1:10" s="8" customFormat="1" ht="18" customHeight="1">
      <c r="A3" s="226" t="s">
        <v>0</v>
      </c>
      <c r="B3" s="228" t="s">
        <v>27</v>
      </c>
      <c r="C3" s="230" t="s">
        <v>24</v>
      </c>
      <c r="D3" s="231"/>
      <c r="E3" s="231"/>
      <c r="F3" s="232"/>
      <c r="G3" s="235" t="s">
        <v>25</v>
      </c>
      <c r="H3" s="236"/>
      <c r="I3" s="237"/>
      <c r="J3" s="233" t="s">
        <v>26</v>
      </c>
    </row>
    <row r="4" spans="1:11" s="8" customFormat="1" ht="45" customHeight="1">
      <c r="A4" s="227"/>
      <c r="B4" s="229"/>
      <c r="C4" s="56" t="s">
        <v>27</v>
      </c>
      <c r="D4" s="56" t="s">
        <v>28</v>
      </c>
      <c r="E4" s="57" t="s">
        <v>29</v>
      </c>
      <c r="F4" s="57" t="s">
        <v>30</v>
      </c>
      <c r="G4" s="56" t="s">
        <v>23</v>
      </c>
      <c r="H4" s="57" t="s">
        <v>67</v>
      </c>
      <c r="I4" s="57" t="s">
        <v>31</v>
      </c>
      <c r="J4" s="234"/>
      <c r="K4" s="12"/>
    </row>
    <row r="5" spans="1:11" ht="18" customHeight="1">
      <c r="A5" s="162" t="s">
        <v>1</v>
      </c>
      <c r="B5" s="45">
        <f>SUM(C5+G5+J5)</f>
        <v>63316</v>
      </c>
      <c r="C5" s="45">
        <f>SUM(D5:F5)</f>
        <v>3114</v>
      </c>
      <c r="D5" s="45">
        <f aca="true" t="shared" si="0" ref="D5:J5">SUM(D6:D15)</f>
        <v>15</v>
      </c>
      <c r="E5" s="45">
        <f t="shared" si="0"/>
        <v>3088</v>
      </c>
      <c r="F5" s="45">
        <f t="shared" si="0"/>
        <v>11</v>
      </c>
      <c r="G5" s="45">
        <f t="shared" si="0"/>
        <v>49895</v>
      </c>
      <c r="H5" s="45">
        <f t="shared" si="0"/>
        <v>46638</v>
      </c>
      <c r="I5" s="45">
        <f t="shared" si="0"/>
        <v>3257</v>
      </c>
      <c r="J5" s="176">
        <f t="shared" si="0"/>
        <v>10307</v>
      </c>
      <c r="K5" s="5"/>
    </row>
    <row r="6" spans="1:11" ht="18" customHeight="1">
      <c r="A6" s="163" t="s">
        <v>3</v>
      </c>
      <c r="B6" s="73">
        <f>SUM(C6+G6+J6)</f>
        <v>7213</v>
      </c>
      <c r="C6" s="58">
        <f aca="true" t="shared" si="1" ref="C6:C15">SUM(D6:F6)</f>
        <v>388</v>
      </c>
      <c r="D6" s="58">
        <v>0</v>
      </c>
      <c r="E6" s="58">
        <v>388</v>
      </c>
      <c r="F6" s="58">
        <v>0</v>
      </c>
      <c r="G6" s="58">
        <f>H6+I6</f>
        <v>5801</v>
      </c>
      <c r="H6" s="58">
        <v>5349</v>
      </c>
      <c r="I6" s="58">
        <v>452</v>
      </c>
      <c r="J6" s="171">
        <v>1024</v>
      </c>
      <c r="K6" s="5"/>
    </row>
    <row r="7" spans="1:11" ht="18" customHeight="1">
      <c r="A7" s="163" t="s">
        <v>4</v>
      </c>
      <c r="B7" s="73">
        <f aca="true" t="shared" si="2" ref="B7:B15">SUM(C7+G7+J7)</f>
        <v>8109</v>
      </c>
      <c r="C7" s="58">
        <f t="shared" si="1"/>
        <v>490</v>
      </c>
      <c r="D7" s="58">
        <v>4</v>
      </c>
      <c r="E7" s="58">
        <v>486</v>
      </c>
      <c r="F7" s="58">
        <v>0</v>
      </c>
      <c r="G7" s="58">
        <f>H7+I7</f>
        <v>6689</v>
      </c>
      <c r="H7" s="58">
        <v>6380</v>
      </c>
      <c r="I7" s="58">
        <v>309</v>
      </c>
      <c r="J7" s="171">
        <v>930</v>
      </c>
      <c r="K7" s="5"/>
    </row>
    <row r="8" spans="1:11" ht="18" customHeight="1">
      <c r="A8" s="163" t="s">
        <v>5</v>
      </c>
      <c r="B8" s="73">
        <f t="shared" si="2"/>
        <v>8867</v>
      </c>
      <c r="C8" s="58">
        <f t="shared" si="1"/>
        <v>360</v>
      </c>
      <c r="D8" s="58">
        <v>2</v>
      </c>
      <c r="E8" s="58">
        <v>347</v>
      </c>
      <c r="F8" s="58">
        <v>11</v>
      </c>
      <c r="G8" s="58">
        <f aca="true" t="shared" si="3" ref="G8:G15">H8+I8</f>
        <v>7183</v>
      </c>
      <c r="H8" s="58">
        <v>6724</v>
      </c>
      <c r="I8" s="58">
        <v>459</v>
      </c>
      <c r="J8" s="171">
        <v>1324</v>
      </c>
      <c r="K8" s="5"/>
    </row>
    <row r="9" spans="1:11" ht="18" customHeight="1">
      <c r="A9" s="163" t="s">
        <v>6</v>
      </c>
      <c r="B9" s="73">
        <f t="shared" si="2"/>
        <v>8084</v>
      </c>
      <c r="C9" s="58">
        <f t="shared" si="1"/>
        <v>501</v>
      </c>
      <c r="D9" s="58">
        <v>2</v>
      </c>
      <c r="E9" s="58">
        <v>499</v>
      </c>
      <c r="F9" s="58">
        <v>0</v>
      </c>
      <c r="G9" s="58">
        <f>H9+I9</f>
        <v>6357</v>
      </c>
      <c r="H9" s="58">
        <v>5948</v>
      </c>
      <c r="I9" s="58">
        <v>409</v>
      </c>
      <c r="J9" s="171">
        <v>1226</v>
      </c>
      <c r="K9" s="5"/>
    </row>
    <row r="10" spans="1:11" ht="18" customHeight="1">
      <c r="A10" s="163" t="s">
        <v>7</v>
      </c>
      <c r="B10" s="73">
        <f t="shared" si="2"/>
        <v>3834</v>
      </c>
      <c r="C10" s="58">
        <f t="shared" si="1"/>
        <v>105</v>
      </c>
      <c r="D10" s="58">
        <v>0</v>
      </c>
      <c r="E10" s="58">
        <v>105</v>
      </c>
      <c r="F10" s="58">
        <v>0</v>
      </c>
      <c r="G10" s="58">
        <f t="shared" si="3"/>
        <v>3352</v>
      </c>
      <c r="H10" s="58">
        <v>3162</v>
      </c>
      <c r="I10" s="58">
        <v>190</v>
      </c>
      <c r="J10" s="171">
        <v>377</v>
      </c>
      <c r="K10" s="5"/>
    </row>
    <row r="11" spans="1:11" ht="18" customHeight="1">
      <c r="A11" s="163" t="s">
        <v>8</v>
      </c>
      <c r="B11" s="73">
        <f>SUM(C11+G11+J11)</f>
        <v>6790</v>
      </c>
      <c r="C11" s="58">
        <f t="shared" si="1"/>
        <v>336</v>
      </c>
      <c r="D11" s="58">
        <v>2</v>
      </c>
      <c r="E11" s="58">
        <v>334</v>
      </c>
      <c r="F11" s="58">
        <v>0</v>
      </c>
      <c r="G11" s="58">
        <f t="shared" si="3"/>
        <v>5730</v>
      </c>
      <c r="H11" s="58">
        <v>5370</v>
      </c>
      <c r="I11" s="58">
        <v>360</v>
      </c>
      <c r="J11" s="171">
        <v>724</v>
      </c>
      <c r="K11" s="5"/>
    </row>
    <row r="12" spans="1:11" ht="18" customHeight="1">
      <c r="A12" s="163" t="s">
        <v>9</v>
      </c>
      <c r="B12" s="73">
        <f t="shared" si="2"/>
        <v>3282</v>
      </c>
      <c r="C12" s="58">
        <f t="shared" si="1"/>
        <v>268</v>
      </c>
      <c r="D12" s="74">
        <v>0</v>
      </c>
      <c r="E12" s="74">
        <v>268</v>
      </c>
      <c r="F12" s="58">
        <v>0</v>
      </c>
      <c r="G12" s="58">
        <f t="shared" si="3"/>
        <v>2264</v>
      </c>
      <c r="H12" s="74">
        <v>2103</v>
      </c>
      <c r="I12" s="74">
        <v>161</v>
      </c>
      <c r="J12" s="182">
        <v>750</v>
      </c>
      <c r="K12" s="5"/>
    </row>
    <row r="13" spans="1:11" ht="18" customHeight="1">
      <c r="A13" s="163" t="s">
        <v>10</v>
      </c>
      <c r="B13" s="73">
        <f t="shared" si="2"/>
        <v>4401</v>
      </c>
      <c r="C13" s="58">
        <f t="shared" si="1"/>
        <v>230</v>
      </c>
      <c r="D13" s="58">
        <v>2</v>
      </c>
      <c r="E13" s="58">
        <v>228</v>
      </c>
      <c r="F13" s="58">
        <v>0</v>
      </c>
      <c r="G13" s="58">
        <f>H13+I13</f>
        <v>3304</v>
      </c>
      <c r="H13" s="58">
        <v>2996</v>
      </c>
      <c r="I13" s="58">
        <v>308</v>
      </c>
      <c r="J13" s="171">
        <v>867</v>
      </c>
      <c r="K13" s="5"/>
    </row>
    <row r="14" spans="1:11" ht="18" customHeight="1">
      <c r="A14" s="163" t="s">
        <v>11</v>
      </c>
      <c r="B14" s="73">
        <f t="shared" si="2"/>
        <v>7062</v>
      </c>
      <c r="C14" s="58">
        <f t="shared" si="1"/>
        <v>237</v>
      </c>
      <c r="D14" s="58">
        <v>1</v>
      </c>
      <c r="E14" s="58">
        <v>236</v>
      </c>
      <c r="F14" s="58">
        <v>0</v>
      </c>
      <c r="G14" s="58">
        <f t="shared" si="3"/>
        <v>5966</v>
      </c>
      <c r="H14" s="58">
        <v>5587</v>
      </c>
      <c r="I14" s="58">
        <v>379</v>
      </c>
      <c r="J14" s="171">
        <v>859</v>
      </c>
      <c r="K14" s="5"/>
    </row>
    <row r="15" spans="1:11" ht="18" customHeight="1">
      <c r="A15" s="164" t="s">
        <v>12</v>
      </c>
      <c r="B15" s="47">
        <f t="shared" si="2"/>
        <v>5674</v>
      </c>
      <c r="C15" s="60">
        <f t="shared" si="1"/>
        <v>199</v>
      </c>
      <c r="D15" s="60">
        <v>2</v>
      </c>
      <c r="E15" s="60">
        <v>197</v>
      </c>
      <c r="F15" s="60">
        <v>0</v>
      </c>
      <c r="G15" s="60">
        <f t="shared" si="3"/>
        <v>3249</v>
      </c>
      <c r="H15" s="60">
        <v>3019</v>
      </c>
      <c r="I15" s="60">
        <v>230</v>
      </c>
      <c r="J15" s="177">
        <v>2226</v>
      </c>
      <c r="K15" s="5"/>
    </row>
    <row r="16" spans="8:11" ht="16.5" customHeight="1">
      <c r="H16" s="14"/>
      <c r="I16" s="14"/>
      <c r="J16" s="25" t="s">
        <v>98</v>
      </c>
      <c r="K16" s="5"/>
    </row>
    <row r="18" spans="11:13" ht="13.5">
      <c r="K18" s="15"/>
      <c r="L18" s="15"/>
      <c r="M18" s="15"/>
    </row>
  </sheetData>
  <sheetProtection/>
  <mergeCells count="5">
    <mergeCell ref="A3:A4"/>
    <mergeCell ref="B3:B4"/>
    <mergeCell ref="C3:F3"/>
    <mergeCell ref="J3:J4"/>
    <mergeCell ref="G3:I3"/>
  </mergeCells>
  <dataValidations count="1">
    <dataValidation allowBlank="1" showInputMessage="1" showErrorMessage="1" imeMode="off" sqref="H12:J12 D12:E12"/>
  </dataValidations>
  <printOptions/>
  <pageMargins left="0.5905511811023623" right="0.5905511811023623" top="6.299212598425197" bottom="0.5905511811023623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4"/>
  <sheetViews>
    <sheetView view="pageBreakPreview" zoomScale="115" zoomScaleSheetLayoutView="115" zoomScalePageLayoutView="0" workbookViewId="0" topLeftCell="A1">
      <selection activeCell="J6" sqref="J6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4.75390625" style="3" customWidth="1"/>
    <col min="4" max="4" width="4.375" style="3" customWidth="1"/>
    <col min="5" max="5" width="4.125" style="3" customWidth="1"/>
    <col min="6" max="6" width="4.25390625" style="3" customWidth="1"/>
    <col min="7" max="7" width="4.375" style="3" customWidth="1"/>
    <col min="8" max="8" width="4.25390625" style="3" customWidth="1"/>
    <col min="9" max="10" width="3.875" style="3" customWidth="1"/>
    <col min="11" max="11" width="4.375" style="3" customWidth="1"/>
    <col min="12" max="12" width="5.875" style="3" customWidth="1"/>
    <col min="13" max="13" width="5.75390625" style="3" customWidth="1"/>
    <col min="14" max="14" width="4.25390625" style="3" customWidth="1"/>
    <col min="15" max="17" width="3.875" style="3" customWidth="1"/>
    <col min="18" max="18" width="4.25390625" style="3" customWidth="1"/>
    <col min="19" max="19" width="5.00390625" style="3" customWidth="1"/>
    <col min="20" max="20" width="4.625" style="3" customWidth="1"/>
    <col min="21" max="21" width="4.375" style="3" customWidth="1"/>
    <col min="22" max="22" width="9.125" style="3" bestFit="1" customWidth="1"/>
    <col min="23" max="16384" width="9.00390625" style="3" customWidth="1"/>
  </cols>
  <sheetData>
    <row r="1" ht="18.75" customHeight="1">
      <c r="A1" s="13" t="s">
        <v>115</v>
      </c>
    </row>
    <row r="2" spans="1:21" s="5" customFormat="1" ht="13.5" customHeight="1">
      <c r="A2" s="4"/>
      <c r="B2" s="4"/>
      <c r="Q2" s="6"/>
      <c r="R2" s="7"/>
      <c r="U2" s="7" t="s">
        <v>121</v>
      </c>
    </row>
    <row r="3" spans="1:21" s="8" customFormat="1" ht="15" customHeight="1">
      <c r="A3" s="226" t="s">
        <v>0</v>
      </c>
      <c r="B3" s="238" t="s">
        <v>1</v>
      </c>
      <c r="C3" s="240" t="s">
        <v>2</v>
      </c>
      <c r="D3" s="214" t="s">
        <v>76</v>
      </c>
      <c r="E3" s="215"/>
      <c r="F3" s="215"/>
      <c r="G3" s="216"/>
      <c r="H3" s="217" t="s">
        <v>77</v>
      </c>
      <c r="I3" s="218"/>
      <c r="J3" s="218"/>
      <c r="K3" s="219"/>
      <c r="L3" s="37" t="s">
        <v>78</v>
      </c>
      <c r="M3" s="40" t="s">
        <v>79</v>
      </c>
      <c r="N3" s="40" t="s">
        <v>80</v>
      </c>
      <c r="O3" s="40" t="s">
        <v>81</v>
      </c>
      <c r="P3" s="40" t="s">
        <v>82</v>
      </c>
      <c r="Q3" s="40" t="s">
        <v>83</v>
      </c>
      <c r="R3" s="40" t="s">
        <v>84</v>
      </c>
      <c r="S3" s="41" t="s">
        <v>85</v>
      </c>
      <c r="T3" s="41" t="s">
        <v>86</v>
      </c>
      <c r="U3" s="160"/>
    </row>
    <row r="4" spans="1:21" s="8" customFormat="1" ht="15" customHeight="1">
      <c r="A4" s="241"/>
      <c r="B4" s="197"/>
      <c r="C4" s="213"/>
      <c r="D4" s="220" t="s">
        <v>53</v>
      </c>
      <c r="E4" s="221"/>
      <c r="F4" s="221"/>
      <c r="G4" s="222"/>
      <c r="H4" s="223" t="s">
        <v>57</v>
      </c>
      <c r="I4" s="224"/>
      <c r="J4" s="224"/>
      <c r="K4" s="225"/>
      <c r="L4" s="243" t="s">
        <v>51</v>
      </c>
      <c r="M4" s="195" t="s">
        <v>59</v>
      </c>
      <c r="N4" s="196" t="s">
        <v>60</v>
      </c>
      <c r="O4" s="205" t="s">
        <v>64</v>
      </c>
      <c r="P4" s="196" t="s">
        <v>61</v>
      </c>
      <c r="Q4" s="196" t="s">
        <v>49</v>
      </c>
      <c r="R4" s="196" t="s">
        <v>62</v>
      </c>
      <c r="S4" s="200" t="s">
        <v>63</v>
      </c>
      <c r="T4" s="196" t="s">
        <v>93</v>
      </c>
      <c r="U4" s="202" t="s">
        <v>13</v>
      </c>
    </row>
    <row r="5" spans="1:21" s="8" customFormat="1" ht="15" customHeight="1">
      <c r="A5" s="241"/>
      <c r="B5" s="239"/>
      <c r="C5" s="239"/>
      <c r="D5" s="32" t="s">
        <v>94</v>
      </c>
      <c r="E5" s="33" t="s">
        <v>95</v>
      </c>
      <c r="F5" s="127"/>
      <c r="G5" s="127"/>
      <c r="H5" s="35" t="s">
        <v>96</v>
      </c>
      <c r="I5" s="36" t="s">
        <v>97</v>
      </c>
      <c r="J5" s="29"/>
      <c r="K5" s="29"/>
      <c r="L5" s="244"/>
      <c r="M5" s="196"/>
      <c r="N5" s="196"/>
      <c r="O5" s="205"/>
      <c r="P5" s="196"/>
      <c r="Q5" s="196"/>
      <c r="R5" s="196"/>
      <c r="S5" s="200"/>
      <c r="T5" s="196"/>
      <c r="U5" s="202"/>
    </row>
    <row r="6" spans="1:21" s="8" customFormat="1" ht="87" customHeight="1">
      <c r="A6" s="242"/>
      <c r="B6" s="239"/>
      <c r="C6" s="239"/>
      <c r="D6" s="19" t="s">
        <v>54</v>
      </c>
      <c r="E6" s="19" t="s">
        <v>55</v>
      </c>
      <c r="F6" s="30" t="s">
        <v>13</v>
      </c>
      <c r="G6" s="30" t="s">
        <v>56</v>
      </c>
      <c r="H6" s="34" t="s">
        <v>58</v>
      </c>
      <c r="I6" s="19" t="s">
        <v>134</v>
      </c>
      <c r="J6" s="30" t="s">
        <v>13</v>
      </c>
      <c r="K6" s="30" t="s">
        <v>56</v>
      </c>
      <c r="L6" s="245"/>
      <c r="M6" s="197"/>
      <c r="N6" s="197"/>
      <c r="O6" s="206"/>
      <c r="P6" s="197"/>
      <c r="Q6" s="197"/>
      <c r="R6" s="197"/>
      <c r="S6" s="201"/>
      <c r="T6" s="197"/>
      <c r="U6" s="203"/>
    </row>
    <row r="7" spans="1:22" ht="19.5" customHeight="1">
      <c r="A7" s="162" t="s">
        <v>1</v>
      </c>
      <c r="B7" s="75">
        <f>SUM(B8:B17)</f>
        <v>7885</v>
      </c>
      <c r="C7" s="79">
        <f>B7/B24*1000</f>
        <v>4.002432423103553</v>
      </c>
      <c r="D7" s="75">
        <f aca="true" t="shared" si="0" ref="D7:U7">SUM(D8:D17)</f>
        <v>499</v>
      </c>
      <c r="E7" s="75">
        <f t="shared" si="0"/>
        <v>86</v>
      </c>
      <c r="F7" s="75">
        <f t="shared" si="0"/>
        <v>363</v>
      </c>
      <c r="G7" s="75">
        <f t="shared" si="0"/>
        <v>948</v>
      </c>
      <c r="H7" s="75">
        <f t="shared" si="0"/>
        <v>186</v>
      </c>
      <c r="I7" s="75">
        <f t="shared" si="0"/>
        <v>36</v>
      </c>
      <c r="J7" s="75">
        <f t="shared" si="0"/>
        <v>21</v>
      </c>
      <c r="K7" s="75">
        <f t="shared" si="0"/>
        <v>243</v>
      </c>
      <c r="L7" s="75">
        <f>SUM(L8:L17)</f>
        <v>980</v>
      </c>
      <c r="M7" s="75">
        <f>SUM(M8:M17)</f>
        <v>3325</v>
      </c>
      <c r="N7" s="75">
        <f>SUM(N8:N17)</f>
        <v>829</v>
      </c>
      <c r="O7" s="75">
        <f t="shared" si="0"/>
        <v>29</v>
      </c>
      <c r="P7" s="75">
        <f t="shared" si="0"/>
        <v>53</v>
      </c>
      <c r="Q7" s="75">
        <f t="shared" si="0"/>
        <v>72</v>
      </c>
      <c r="R7" s="75">
        <f t="shared" si="0"/>
        <v>410</v>
      </c>
      <c r="S7" s="75">
        <f t="shared" si="0"/>
        <v>367</v>
      </c>
      <c r="T7" s="75">
        <f t="shared" si="0"/>
        <v>456</v>
      </c>
      <c r="U7" s="166">
        <f t="shared" si="0"/>
        <v>173</v>
      </c>
      <c r="V7" s="5"/>
    </row>
    <row r="8" spans="1:21" ht="19.5" customHeight="1">
      <c r="A8" s="165" t="s">
        <v>3</v>
      </c>
      <c r="B8" s="76">
        <f>SUM(G8+K8+L8+M8+N8+P8+O8+Q8+R8+S8+T8+U8)</f>
        <v>1018</v>
      </c>
      <c r="C8" s="80">
        <f>B8/B25*1000</f>
        <v>4.147382830323968</v>
      </c>
      <c r="D8" s="83">
        <v>70</v>
      </c>
      <c r="E8" s="83">
        <v>8</v>
      </c>
      <c r="F8" s="84">
        <v>35</v>
      </c>
      <c r="G8" s="84">
        <v>113</v>
      </c>
      <c r="H8" s="84">
        <v>22</v>
      </c>
      <c r="I8" s="84">
        <v>1</v>
      </c>
      <c r="J8" s="84">
        <v>3</v>
      </c>
      <c r="K8" s="84">
        <v>26</v>
      </c>
      <c r="L8" s="84">
        <v>130</v>
      </c>
      <c r="M8" s="84">
        <v>460</v>
      </c>
      <c r="N8" s="84">
        <v>88</v>
      </c>
      <c r="O8" s="84">
        <v>4</v>
      </c>
      <c r="P8" s="84">
        <v>7</v>
      </c>
      <c r="Q8" s="84">
        <v>7</v>
      </c>
      <c r="R8" s="84">
        <v>44</v>
      </c>
      <c r="S8" s="84">
        <v>58</v>
      </c>
      <c r="T8" s="84">
        <v>60</v>
      </c>
      <c r="U8" s="144">
        <v>21</v>
      </c>
    </row>
    <row r="9" spans="1:21" ht="19.5" customHeight="1">
      <c r="A9" s="163" t="s">
        <v>4</v>
      </c>
      <c r="B9" s="77">
        <f aca="true" t="shared" si="1" ref="B9:B17">SUM(G9+K9+L9+M9+N9+P9+O9+Q9+R9+S9+T9+U9)</f>
        <v>1248</v>
      </c>
      <c r="C9" s="81">
        <f aca="true" t="shared" si="2" ref="C9:C15">B9/B26*1000</f>
        <v>4.328103541553956</v>
      </c>
      <c r="D9" s="84">
        <v>81</v>
      </c>
      <c r="E9" s="84">
        <v>16</v>
      </c>
      <c r="F9" s="84">
        <v>75</v>
      </c>
      <c r="G9" s="84">
        <v>172</v>
      </c>
      <c r="H9" s="84">
        <v>18</v>
      </c>
      <c r="I9" s="84">
        <v>9</v>
      </c>
      <c r="J9" s="84">
        <v>2</v>
      </c>
      <c r="K9" s="84">
        <v>29</v>
      </c>
      <c r="L9" s="84">
        <v>209</v>
      </c>
      <c r="M9" s="84">
        <v>477</v>
      </c>
      <c r="N9" s="84">
        <v>101</v>
      </c>
      <c r="O9" s="84">
        <v>8</v>
      </c>
      <c r="P9" s="84">
        <v>13</v>
      </c>
      <c r="Q9" s="84">
        <v>12</v>
      </c>
      <c r="R9" s="84">
        <v>80</v>
      </c>
      <c r="S9" s="84">
        <v>53</v>
      </c>
      <c r="T9" s="84">
        <v>66</v>
      </c>
      <c r="U9" s="144">
        <v>28</v>
      </c>
    </row>
    <row r="10" spans="1:22" ht="19.5" customHeight="1">
      <c r="A10" s="163" t="s">
        <v>5</v>
      </c>
      <c r="B10" s="77">
        <f t="shared" si="1"/>
        <v>1196</v>
      </c>
      <c r="C10" s="81">
        <f>B10/B27*1000</f>
        <v>4.527490498326797</v>
      </c>
      <c r="D10" s="84">
        <v>60</v>
      </c>
      <c r="E10" s="84">
        <v>13</v>
      </c>
      <c r="F10" s="84">
        <v>58</v>
      </c>
      <c r="G10" s="84">
        <v>131</v>
      </c>
      <c r="H10" s="84">
        <v>19</v>
      </c>
      <c r="I10" s="84">
        <v>13</v>
      </c>
      <c r="J10" s="84">
        <v>8</v>
      </c>
      <c r="K10" s="84">
        <v>40</v>
      </c>
      <c r="L10" s="84">
        <v>143</v>
      </c>
      <c r="M10" s="84">
        <v>545</v>
      </c>
      <c r="N10" s="84">
        <v>97</v>
      </c>
      <c r="O10" s="84">
        <v>7</v>
      </c>
      <c r="P10" s="84">
        <v>6</v>
      </c>
      <c r="Q10" s="84">
        <v>11</v>
      </c>
      <c r="R10" s="84">
        <v>62</v>
      </c>
      <c r="S10" s="84">
        <v>57</v>
      </c>
      <c r="T10" s="84">
        <v>84</v>
      </c>
      <c r="U10" s="144">
        <v>13</v>
      </c>
      <c r="V10" s="5"/>
    </row>
    <row r="11" spans="1:22" ht="19.5" customHeight="1">
      <c r="A11" s="163" t="s">
        <v>6</v>
      </c>
      <c r="B11" s="77">
        <f t="shared" si="1"/>
        <v>1873</v>
      </c>
      <c r="C11" s="81">
        <f t="shared" si="2"/>
        <v>8.821506956415256</v>
      </c>
      <c r="D11" s="84">
        <v>98</v>
      </c>
      <c r="E11" s="84">
        <v>17</v>
      </c>
      <c r="F11" s="84">
        <v>73</v>
      </c>
      <c r="G11" s="84">
        <v>188</v>
      </c>
      <c r="H11" s="84">
        <v>62</v>
      </c>
      <c r="I11" s="84">
        <v>6</v>
      </c>
      <c r="J11" s="84">
        <v>5</v>
      </c>
      <c r="K11" s="84">
        <v>73</v>
      </c>
      <c r="L11" s="84">
        <v>290</v>
      </c>
      <c r="M11" s="84">
        <v>770</v>
      </c>
      <c r="N11" s="84">
        <v>214</v>
      </c>
      <c r="O11" s="84">
        <v>5</v>
      </c>
      <c r="P11" s="84">
        <v>10</v>
      </c>
      <c r="Q11" s="84">
        <v>16</v>
      </c>
      <c r="R11" s="84">
        <v>66</v>
      </c>
      <c r="S11" s="84">
        <v>73</v>
      </c>
      <c r="T11" s="84">
        <v>119</v>
      </c>
      <c r="U11" s="144">
        <v>49</v>
      </c>
      <c r="V11" s="44"/>
    </row>
    <row r="12" spans="1:21" ht="19.5" customHeight="1">
      <c r="A12" s="163" t="s">
        <v>7</v>
      </c>
      <c r="B12" s="77">
        <f t="shared" si="1"/>
        <v>214</v>
      </c>
      <c r="C12" s="81">
        <f t="shared" si="2"/>
        <v>1.7002073617389784</v>
      </c>
      <c r="D12" s="84">
        <v>8</v>
      </c>
      <c r="E12" s="100">
        <v>2</v>
      </c>
      <c r="F12" s="84">
        <v>5</v>
      </c>
      <c r="G12" s="84">
        <v>15</v>
      </c>
      <c r="H12" s="84">
        <v>5</v>
      </c>
      <c r="I12" s="84">
        <v>0</v>
      </c>
      <c r="J12" s="84">
        <v>0</v>
      </c>
      <c r="K12" s="84">
        <v>5</v>
      </c>
      <c r="L12" s="84">
        <v>13</v>
      </c>
      <c r="M12" s="84">
        <v>101</v>
      </c>
      <c r="N12" s="84">
        <v>39</v>
      </c>
      <c r="O12" s="84">
        <v>0</v>
      </c>
      <c r="P12" s="84">
        <v>3</v>
      </c>
      <c r="Q12" s="84">
        <v>4</v>
      </c>
      <c r="R12" s="84">
        <v>18</v>
      </c>
      <c r="S12" s="84">
        <v>7</v>
      </c>
      <c r="T12" s="84">
        <v>9</v>
      </c>
      <c r="U12" s="144">
        <v>0</v>
      </c>
    </row>
    <row r="13" spans="1:21" ht="19.5" customHeight="1">
      <c r="A13" s="163" t="s">
        <v>8</v>
      </c>
      <c r="B13" s="77">
        <f t="shared" si="1"/>
        <v>520</v>
      </c>
      <c r="C13" s="81">
        <f t="shared" si="2"/>
        <v>2.3294986202200483</v>
      </c>
      <c r="D13" s="84">
        <v>19</v>
      </c>
      <c r="E13" s="84">
        <v>9</v>
      </c>
      <c r="F13" s="84">
        <v>42</v>
      </c>
      <c r="G13" s="84">
        <v>70</v>
      </c>
      <c r="H13" s="84">
        <v>14</v>
      </c>
      <c r="I13" s="84">
        <v>2</v>
      </c>
      <c r="J13" s="84">
        <v>1</v>
      </c>
      <c r="K13" s="84">
        <v>17</v>
      </c>
      <c r="L13" s="84">
        <v>47</v>
      </c>
      <c r="M13" s="84">
        <v>249</v>
      </c>
      <c r="N13" s="84">
        <v>44</v>
      </c>
      <c r="O13" s="84">
        <v>0</v>
      </c>
      <c r="P13" s="84">
        <v>3</v>
      </c>
      <c r="Q13" s="84">
        <v>7</v>
      </c>
      <c r="R13" s="84">
        <v>24</v>
      </c>
      <c r="S13" s="84">
        <v>23</v>
      </c>
      <c r="T13" s="84">
        <v>28</v>
      </c>
      <c r="U13" s="144">
        <v>8</v>
      </c>
    </row>
    <row r="14" spans="1:21" ht="19.5" customHeight="1">
      <c r="A14" s="163" t="s">
        <v>9</v>
      </c>
      <c r="B14" s="77">
        <f t="shared" si="1"/>
        <v>278</v>
      </c>
      <c r="C14" s="81">
        <f t="shared" si="2"/>
        <v>2.432281094701477</v>
      </c>
      <c r="D14" s="86">
        <v>44</v>
      </c>
      <c r="E14" s="86">
        <v>4</v>
      </c>
      <c r="F14" s="86">
        <v>17</v>
      </c>
      <c r="G14" s="86">
        <v>65</v>
      </c>
      <c r="H14" s="86">
        <v>3</v>
      </c>
      <c r="I14" s="86">
        <v>1</v>
      </c>
      <c r="J14" s="86">
        <v>0</v>
      </c>
      <c r="K14" s="86">
        <v>4</v>
      </c>
      <c r="L14" s="86">
        <v>14</v>
      </c>
      <c r="M14" s="86">
        <v>88</v>
      </c>
      <c r="N14" s="86">
        <v>31</v>
      </c>
      <c r="O14" s="86">
        <v>0</v>
      </c>
      <c r="P14" s="86">
        <v>1</v>
      </c>
      <c r="Q14" s="86">
        <v>2</v>
      </c>
      <c r="R14" s="86">
        <v>23</v>
      </c>
      <c r="S14" s="86">
        <v>16</v>
      </c>
      <c r="T14" s="86">
        <v>20</v>
      </c>
      <c r="U14" s="167">
        <v>14</v>
      </c>
    </row>
    <row r="15" spans="1:21" ht="19.5" customHeight="1">
      <c r="A15" s="163" t="s">
        <v>10</v>
      </c>
      <c r="B15" s="77">
        <f t="shared" si="1"/>
        <v>399</v>
      </c>
      <c r="C15" s="81">
        <f t="shared" si="2"/>
        <v>2.9138550521426696</v>
      </c>
      <c r="D15" s="84">
        <v>75</v>
      </c>
      <c r="E15" s="84">
        <v>8</v>
      </c>
      <c r="F15" s="84">
        <v>31</v>
      </c>
      <c r="G15" s="84">
        <v>114</v>
      </c>
      <c r="H15" s="84">
        <v>15</v>
      </c>
      <c r="I15" s="84">
        <v>1</v>
      </c>
      <c r="J15" s="84">
        <v>1</v>
      </c>
      <c r="K15" s="84">
        <v>17</v>
      </c>
      <c r="L15" s="84">
        <v>33</v>
      </c>
      <c r="M15" s="84">
        <v>130</v>
      </c>
      <c r="N15" s="84">
        <v>33</v>
      </c>
      <c r="O15" s="84">
        <v>2</v>
      </c>
      <c r="P15" s="84">
        <v>1</v>
      </c>
      <c r="Q15" s="84">
        <v>6</v>
      </c>
      <c r="R15" s="84">
        <v>25</v>
      </c>
      <c r="S15" s="84">
        <v>14</v>
      </c>
      <c r="T15" s="84">
        <v>13</v>
      </c>
      <c r="U15" s="144">
        <v>11</v>
      </c>
    </row>
    <row r="16" spans="1:21" ht="19.5" customHeight="1">
      <c r="A16" s="163" t="s">
        <v>11</v>
      </c>
      <c r="B16" s="77">
        <f t="shared" si="1"/>
        <v>781</v>
      </c>
      <c r="C16" s="81">
        <f>B16/B33*1000</f>
        <v>3.5868302249002255</v>
      </c>
      <c r="D16" s="84">
        <v>38</v>
      </c>
      <c r="E16" s="84">
        <v>7</v>
      </c>
      <c r="F16" s="84">
        <v>24</v>
      </c>
      <c r="G16" s="84">
        <v>69</v>
      </c>
      <c r="H16" s="84">
        <v>21</v>
      </c>
      <c r="I16" s="84">
        <v>2</v>
      </c>
      <c r="J16" s="84">
        <v>0</v>
      </c>
      <c r="K16" s="84">
        <v>23</v>
      </c>
      <c r="L16" s="84">
        <v>66</v>
      </c>
      <c r="M16" s="84">
        <v>381</v>
      </c>
      <c r="N16" s="84">
        <v>116</v>
      </c>
      <c r="O16" s="84">
        <v>3</v>
      </c>
      <c r="P16" s="84">
        <v>6</v>
      </c>
      <c r="Q16" s="84">
        <v>3</v>
      </c>
      <c r="R16" s="84">
        <v>40</v>
      </c>
      <c r="S16" s="84">
        <v>37</v>
      </c>
      <c r="T16" s="84">
        <v>30</v>
      </c>
      <c r="U16" s="144">
        <v>7</v>
      </c>
    </row>
    <row r="17" spans="1:21" ht="19.5" customHeight="1">
      <c r="A17" s="164" t="s">
        <v>12</v>
      </c>
      <c r="B17" s="78">
        <f t="shared" si="1"/>
        <v>358</v>
      </c>
      <c r="C17" s="82">
        <f>B17/B34*1000</f>
        <v>2.5264287024883205</v>
      </c>
      <c r="D17" s="87">
        <v>6</v>
      </c>
      <c r="E17" s="87">
        <v>2</v>
      </c>
      <c r="F17" s="87">
        <v>3</v>
      </c>
      <c r="G17" s="87">
        <v>11</v>
      </c>
      <c r="H17" s="87">
        <v>7</v>
      </c>
      <c r="I17" s="87">
        <v>1</v>
      </c>
      <c r="J17" s="87">
        <v>1</v>
      </c>
      <c r="K17" s="87">
        <v>9</v>
      </c>
      <c r="L17" s="87">
        <v>35</v>
      </c>
      <c r="M17" s="87">
        <v>124</v>
      </c>
      <c r="N17" s="87">
        <v>66</v>
      </c>
      <c r="O17" s="87">
        <v>0</v>
      </c>
      <c r="P17" s="87">
        <v>3</v>
      </c>
      <c r="Q17" s="87">
        <v>4</v>
      </c>
      <c r="R17" s="87">
        <v>28</v>
      </c>
      <c r="S17" s="87">
        <v>29</v>
      </c>
      <c r="T17" s="87">
        <v>27</v>
      </c>
      <c r="U17" s="145">
        <v>22</v>
      </c>
    </row>
    <row r="18" spans="16:21" s="26" customFormat="1" ht="16.5" customHeight="1">
      <c r="P18" s="27"/>
      <c r="Q18" s="27"/>
      <c r="U18" s="25" t="s">
        <v>98</v>
      </c>
    </row>
    <row r="22" ht="13.5">
      <c r="A22" s="3" t="s">
        <v>65</v>
      </c>
    </row>
    <row r="23" ht="13.5">
      <c r="A23" s="3" t="s">
        <v>132</v>
      </c>
    </row>
    <row r="24" spans="1:3" ht="13.5">
      <c r="A24" s="3" t="s">
        <v>50</v>
      </c>
      <c r="B24" s="198">
        <v>1970052</v>
      </c>
      <c r="C24" s="198"/>
    </row>
    <row r="25" spans="1:3" ht="13.5">
      <c r="A25" s="3" t="s">
        <v>3</v>
      </c>
      <c r="B25" s="194">
        <v>245456</v>
      </c>
      <c r="C25" s="194"/>
    </row>
    <row r="26" spans="1:3" ht="13.5">
      <c r="A26" s="3" t="s">
        <v>4</v>
      </c>
      <c r="B26" s="194">
        <v>288348</v>
      </c>
      <c r="C26" s="194"/>
    </row>
    <row r="27" spans="1:3" ht="13.5">
      <c r="A27" s="3" t="s">
        <v>5</v>
      </c>
      <c r="B27" s="194">
        <v>264164</v>
      </c>
      <c r="C27" s="194"/>
    </row>
    <row r="28" spans="1:3" ht="13.5">
      <c r="A28" s="3" t="s">
        <v>6</v>
      </c>
      <c r="B28" s="194">
        <v>212322</v>
      </c>
      <c r="C28" s="194"/>
    </row>
    <row r="29" spans="1:3" ht="13.5">
      <c r="A29" s="3" t="s">
        <v>7</v>
      </c>
      <c r="B29" s="194">
        <v>125867</v>
      </c>
      <c r="C29" s="194"/>
    </row>
    <row r="30" spans="1:3" ht="13.5">
      <c r="A30" s="3" t="s">
        <v>8</v>
      </c>
      <c r="B30" s="194">
        <v>223224</v>
      </c>
      <c r="C30" s="194"/>
    </row>
    <row r="31" spans="1:3" ht="13.5">
      <c r="A31" s="3" t="s">
        <v>9</v>
      </c>
      <c r="B31" s="194">
        <v>114296</v>
      </c>
      <c r="C31" s="194"/>
    </row>
    <row r="32" spans="1:3" ht="13.5">
      <c r="A32" s="3" t="s">
        <v>10</v>
      </c>
      <c r="B32" s="194">
        <v>136932</v>
      </c>
      <c r="C32" s="194"/>
    </row>
    <row r="33" spans="1:3" ht="13.5">
      <c r="A33" s="3" t="s">
        <v>11</v>
      </c>
      <c r="B33" s="194">
        <v>217741</v>
      </c>
      <c r="C33" s="194"/>
    </row>
    <row r="34" spans="1:3" ht="13.5">
      <c r="A34" s="3" t="s">
        <v>12</v>
      </c>
      <c r="B34" s="194">
        <v>141702</v>
      </c>
      <c r="C34" s="194"/>
    </row>
  </sheetData>
  <sheetProtection/>
  <mergeCells count="28">
    <mergeCell ref="P4:P6"/>
    <mergeCell ref="A3:A6"/>
    <mergeCell ref="U4:U6"/>
    <mergeCell ref="D4:G4"/>
    <mergeCell ref="H4:K4"/>
    <mergeCell ref="L4:L6"/>
    <mergeCell ref="M4:M6"/>
    <mergeCell ref="Q4:Q6"/>
    <mergeCell ref="R4:R6"/>
    <mergeCell ref="T4:T6"/>
    <mergeCell ref="N4:N6"/>
    <mergeCell ref="O4:O6"/>
    <mergeCell ref="B30:C30"/>
    <mergeCell ref="B28:C28"/>
    <mergeCell ref="B31:C31"/>
    <mergeCell ref="B3:B6"/>
    <mergeCell ref="C3:C6"/>
    <mergeCell ref="B29:C29"/>
    <mergeCell ref="B32:C32"/>
    <mergeCell ref="D3:G3"/>
    <mergeCell ref="B33:C33"/>
    <mergeCell ref="H3:K3"/>
    <mergeCell ref="S4:S6"/>
    <mergeCell ref="B34:C34"/>
    <mergeCell ref="B24:C24"/>
    <mergeCell ref="B25:C25"/>
    <mergeCell ref="B26:C26"/>
    <mergeCell ref="B27:C27"/>
  </mergeCells>
  <dataValidations count="1">
    <dataValidation allowBlank="1" showInputMessage="1" showErrorMessage="1" imeMode="off" sqref="D14:U14"/>
  </dataValidations>
  <printOptions horizontalCentered="1"/>
  <pageMargins left="0.4724409448818898" right="0.4724409448818898" top="0.7874015748031497" bottom="2.7559055118110236" header="0.3937007874015748" footer="0.196850393700787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"/>
  <sheetViews>
    <sheetView view="pageBreakPreview" zoomScale="115" zoomScaleSheetLayoutView="115" zoomScalePageLayoutView="0" workbookViewId="0" topLeftCell="A1">
      <selection activeCell="E31" sqref="E31"/>
    </sheetView>
  </sheetViews>
  <sheetFormatPr defaultColWidth="9.00390625" defaultRowHeight="13.5"/>
  <cols>
    <col min="1" max="5" width="12.375" style="3" customWidth="1"/>
    <col min="6" max="6" width="12.375" style="3" hidden="1" customWidth="1"/>
    <col min="7" max="7" width="12.375" style="3" customWidth="1"/>
    <col min="8" max="16384" width="9.00390625" style="3" customWidth="1"/>
  </cols>
  <sheetData>
    <row r="1" spans="1:8" ht="18.75" customHeight="1">
      <c r="A1" s="116" t="s">
        <v>116</v>
      </c>
      <c r="B1" s="116"/>
      <c r="C1" s="116"/>
      <c r="D1" s="113"/>
      <c r="E1" s="113"/>
      <c r="F1" s="113"/>
      <c r="G1" s="5"/>
      <c r="H1" s="5"/>
    </row>
    <row r="2" spans="1:8" ht="13.5" customHeight="1">
      <c r="A2" s="13"/>
      <c r="B2" s="13"/>
      <c r="C2" s="13"/>
      <c r="G2" s="7" t="s">
        <v>122</v>
      </c>
      <c r="H2" s="5"/>
    </row>
    <row r="3" spans="1:8" ht="18" customHeight="1">
      <c r="A3" s="226" t="s">
        <v>0</v>
      </c>
      <c r="B3" s="247" t="s">
        <v>23</v>
      </c>
      <c r="C3" s="247" t="s">
        <v>32</v>
      </c>
      <c r="D3" s="235" t="s">
        <v>33</v>
      </c>
      <c r="E3" s="237"/>
      <c r="F3" s="249" t="s">
        <v>34</v>
      </c>
      <c r="G3" s="251" t="s">
        <v>35</v>
      </c>
      <c r="H3" s="5"/>
    </row>
    <row r="4" spans="1:8" ht="21" customHeight="1">
      <c r="A4" s="227"/>
      <c r="B4" s="248"/>
      <c r="C4" s="248"/>
      <c r="D4" s="20" t="s">
        <v>36</v>
      </c>
      <c r="E4" s="20" t="s">
        <v>37</v>
      </c>
      <c r="F4" s="250"/>
      <c r="G4" s="252"/>
      <c r="H4" s="5"/>
    </row>
    <row r="5" spans="1:8" ht="18" customHeight="1">
      <c r="A5" s="162" t="s">
        <v>1</v>
      </c>
      <c r="B5" s="118">
        <f>SUM(C5:G5)</f>
        <v>1816</v>
      </c>
      <c r="C5" s="118">
        <f>SUM(C6:C15)</f>
        <v>937</v>
      </c>
      <c r="D5" s="118">
        <f>SUM(D6:D15)</f>
        <v>403</v>
      </c>
      <c r="E5" s="118">
        <f>SUM(E6:E15)</f>
        <v>453</v>
      </c>
      <c r="F5" s="119">
        <f>SUM(F6:F15)</f>
        <v>0</v>
      </c>
      <c r="G5" s="168">
        <f>SUM(G6:G15)</f>
        <v>23</v>
      </c>
      <c r="H5" s="5"/>
    </row>
    <row r="6" spans="1:8" ht="18" customHeight="1">
      <c r="A6" s="165" t="s">
        <v>3</v>
      </c>
      <c r="B6" s="120">
        <f>SUM(C6:G6)</f>
        <v>342</v>
      </c>
      <c r="C6" s="62">
        <v>139</v>
      </c>
      <c r="D6" s="89">
        <v>80</v>
      </c>
      <c r="E6" s="89">
        <v>122</v>
      </c>
      <c r="F6" s="110"/>
      <c r="G6" s="169">
        <v>1</v>
      </c>
      <c r="H6" s="5"/>
    </row>
    <row r="7" spans="1:8" ht="18" customHeight="1">
      <c r="A7" s="163" t="s">
        <v>4</v>
      </c>
      <c r="B7" s="121">
        <f aca="true" t="shared" si="0" ref="B7:B14">SUM(C7:G7)</f>
        <v>294</v>
      </c>
      <c r="C7" s="58">
        <v>140</v>
      </c>
      <c r="D7" s="59">
        <v>64</v>
      </c>
      <c r="E7" s="59">
        <v>80</v>
      </c>
      <c r="F7" s="110"/>
      <c r="G7" s="170">
        <v>10</v>
      </c>
      <c r="H7" s="5"/>
    </row>
    <row r="8" spans="1:8" ht="18" customHeight="1">
      <c r="A8" s="163" t="s">
        <v>5</v>
      </c>
      <c r="B8" s="121">
        <f t="shared" si="0"/>
        <v>185</v>
      </c>
      <c r="C8" s="58">
        <f>69+45</f>
        <v>114</v>
      </c>
      <c r="D8" s="59">
        <f>22+4</f>
        <v>26</v>
      </c>
      <c r="E8" s="59">
        <f>26+12</f>
        <v>38</v>
      </c>
      <c r="F8" s="110"/>
      <c r="G8" s="170">
        <v>7</v>
      </c>
      <c r="H8" s="5"/>
    </row>
    <row r="9" spans="1:8" ht="18" customHeight="1">
      <c r="A9" s="163" t="s">
        <v>6</v>
      </c>
      <c r="B9" s="121">
        <f t="shared" si="0"/>
        <v>195</v>
      </c>
      <c r="C9" s="58">
        <v>94</v>
      </c>
      <c r="D9" s="59">
        <v>56</v>
      </c>
      <c r="E9" s="101">
        <v>45</v>
      </c>
      <c r="F9" s="110"/>
      <c r="G9" s="170">
        <v>0</v>
      </c>
      <c r="H9" s="5"/>
    </row>
    <row r="10" spans="1:8" ht="18" customHeight="1">
      <c r="A10" s="163" t="s">
        <v>7</v>
      </c>
      <c r="B10" s="121">
        <f>SUM(C10:G10)</f>
        <v>49</v>
      </c>
      <c r="C10" s="58">
        <v>31</v>
      </c>
      <c r="D10" s="59">
        <v>7</v>
      </c>
      <c r="E10" s="59">
        <v>9</v>
      </c>
      <c r="F10" s="111"/>
      <c r="G10" s="171">
        <v>2</v>
      </c>
      <c r="H10" s="5"/>
    </row>
    <row r="11" spans="1:8" ht="18" customHeight="1">
      <c r="A11" s="163" t="s">
        <v>8</v>
      </c>
      <c r="B11" s="121">
        <f t="shared" si="0"/>
        <v>233</v>
      </c>
      <c r="C11" s="58">
        <v>109</v>
      </c>
      <c r="D11" s="59">
        <v>64</v>
      </c>
      <c r="E11" s="59">
        <v>60</v>
      </c>
      <c r="F11" s="110"/>
      <c r="G11" s="172">
        <v>0</v>
      </c>
      <c r="H11" s="5"/>
    </row>
    <row r="12" spans="1:8" ht="18" customHeight="1">
      <c r="A12" s="163" t="s">
        <v>9</v>
      </c>
      <c r="B12" s="121">
        <f t="shared" si="0"/>
        <v>39</v>
      </c>
      <c r="C12" s="58">
        <v>32</v>
      </c>
      <c r="D12" s="59">
        <v>1</v>
      </c>
      <c r="E12" s="101">
        <v>4</v>
      </c>
      <c r="F12" s="110"/>
      <c r="G12" s="170">
        <v>2</v>
      </c>
      <c r="H12" s="5"/>
    </row>
    <row r="13" spans="1:8" ht="18" customHeight="1">
      <c r="A13" s="163" t="s">
        <v>10</v>
      </c>
      <c r="B13" s="121">
        <f t="shared" si="0"/>
        <v>168</v>
      </c>
      <c r="C13" s="58">
        <v>103</v>
      </c>
      <c r="D13" s="59">
        <v>35</v>
      </c>
      <c r="E13" s="59">
        <v>30</v>
      </c>
      <c r="F13" s="110"/>
      <c r="G13" s="171">
        <v>0</v>
      </c>
      <c r="H13" s="5"/>
    </row>
    <row r="14" spans="1:8" ht="18" customHeight="1">
      <c r="A14" s="163" t="s">
        <v>11</v>
      </c>
      <c r="B14" s="121">
        <f t="shared" si="0"/>
        <v>250</v>
      </c>
      <c r="C14" s="58">
        <v>118</v>
      </c>
      <c r="D14" s="59">
        <v>68</v>
      </c>
      <c r="E14" s="59">
        <v>63</v>
      </c>
      <c r="F14" s="110"/>
      <c r="G14" s="170">
        <v>1</v>
      </c>
      <c r="H14" s="5"/>
    </row>
    <row r="15" spans="1:8" ht="18" customHeight="1">
      <c r="A15" s="164" t="s">
        <v>12</v>
      </c>
      <c r="B15" s="122">
        <f>SUM(C15:G15)</f>
        <v>61</v>
      </c>
      <c r="C15" s="60">
        <v>57</v>
      </c>
      <c r="D15" s="61">
        <v>2</v>
      </c>
      <c r="E15" s="61">
        <v>2</v>
      </c>
      <c r="F15" s="112"/>
      <c r="G15" s="173">
        <v>0</v>
      </c>
      <c r="H15" s="5"/>
    </row>
    <row r="16" spans="1:12" ht="28.5" customHeight="1">
      <c r="A16" s="246" t="s">
        <v>113</v>
      </c>
      <c r="B16" s="246"/>
      <c r="C16" s="246"/>
      <c r="D16" s="246"/>
      <c r="E16" s="246"/>
      <c r="F16" s="246"/>
      <c r="G16" s="246"/>
      <c r="H16" s="5"/>
      <c r="I16" s="103"/>
      <c r="J16" s="103"/>
      <c r="K16" s="103"/>
      <c r="L16" s="103"/>
    </row>
    <row r="17" spans="2:8" ht="16.5" customHeight="1">
      <c r="B17" s="5"/>
      <c r="F17" s="14"/>
      <c r="G17" s="104" t="s">
        <v>98</v>
      </c>
      <c r="H17" s="5"/>
    </row>
    <row r="18" spans="2:8" ht="6" customHeight="1">
      <c r="B18" s="5"/>
      <c r="F18" s="14"/>
      <c r="G18" s="104"/>
      <c r="H18" s="5"/>
    </row>
  </sheetData>
  <sheetProtection/>
  <mergeCells count="7">
    <mergeCell ref="A16:G16"/>
    <mergeCell ref="A3:A4"/>
    <mergeCell ref="B3:B4"/>
    <mergeCell ref="C3:C4"/>
    <mergeCell ref="D3:E3"/>
    <mergeCell ref="F3:F4"/>
    <mergeCell ref="G3:G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7"/>
  <sheetViews>
    <sheetView view="pageBreakPreview" zoomScale="130" zoomScaleSheetLayoutView="130" zoomScalePageLayoutView="0" workbookViewId="0" topLeftCell="A1">
      <selection activeCell="G16" sqref="G16"/>
    </sheetView>
  </sheetViews>
  <sheetFormatPr defaultColWidth="9.00390625" defaultRowHeight="13.5"/>
  <cols>
    <col min="1" max="1" width="11.125" style="3" customWidth="1"/>
    <col min="2" max="7" width="10.75390625" style="3" customWidth="1"/>
    <col min="8" max="8" width="9.00390625" style="3" customWidth="1"/>
    <col min="9" max="9" width="11.125" style="3" bestFit="1" customWidth="1"/>
    <col min="10" max="14" width="11.00390625" style="3" customWidth="1"/>
    <col min="15" max="16384" width="9.00390625" style="3" customWidth="1"/>
  </cols>
  <sheetData>
    <row r="1" spans="1:8" ht="18.75" customHeight="1">
      <c r="A1" s="13" t="s">
        <v>66</v>
      </c>
      <c r="B1" s="11"/>
      <c r="C1" s="11"/>
      <c r="D1" s="11"/>
      <c r="E1" s="11"/>
      <c r="F1" s="11"/>
      <c r="G1" s="90"/>
      <c r="H1" s="5"/>
    </row>
    <row r="2" spans="1:8" ht="13.5" customHeight="1">
      <c r="A2" s="13"/>
      <c r="B2" s="11"/>
      <c r="C2" s="11"/>
      <c r="D2" s="11"/>
      <c r="E2" s="11"/>
      <c r="F2" s="11"/>
      <c r="G2" s="7" t="s">
        <v>123</v>
      </c>
      <c r="H2" s="5"/>
    </row>
    <row r="3" spans="1:8" ht="18" customHeight="1">
      <c r="A3" s="257" t="s">
        <v>14</v>
      </c>
      <c r="B3" s="255" t="s">
        <v>43</v>
      </c>
      <c r="C3" s="255" t="s">
        <v>38</v>
      </c>
      <c r="D3" s="255"/>
      <c r="E3" s="255" t="s">
        <v>46</v>
      </c>
      <c r="F3" s="259" t="s">
        <v>111</v>
      </c>
      <c r="G3" s="253" t="s">
        <v>47</v>
      </c>
      <c r="H3" s="5"/>
    </row>
    <row r="4" spans="1:8" ht="18" customHeight="1">
      <c r="A4" s="258"/>
      <c r="B4" s="256"/>
      <c r="C4" s="18" t="s">
        <v>44</v>
      </c>
      <c r="D4" s="18" t="s">
        <v>45</v>
      </c>
      <c r="E4" s="256"/>
      <c r="F4" s="256"/>
      <c r="G4" s="254"/>
      <c r="H4" s="5"/>
    </row>
    <row r="5" spans="1:8" ht="18" customHeight="1">
      <c r="A5" s="162" t="s">
        <v>1</v>
      </c>
      <c r="B5" s="45">
        <f aca="true" t="shared" si="0" ref="B5:G5">SUM(B6:B15)</f>
        <v>47039</v>
      </c>
      <c r="C5" s="45">
        <f t="shared" si="0"/>
        <v>7985</v>
      </c>
      <c r="D5" s="45">
        <f t="shared" si="0"/>
        <v>8151</v>
      </c>
      <c r="E5" s="45">
        <f t="shared" si="0"/>
        <v>12871</v>
      </c>
      <c r="F5" s="45">
        <f t="shared" si="0"/>
        <v>1195</v>
      </c>
      <c r="G5" s="176">
        <f t="shared" si="0"/>
        <v>16837</v>
      </c>
      <c r="H5" s="91"/>
    </row>
    <row r="6" spans="1:13" ht="18" customHeight="1">
      <c r="A6" s="165" t="s">
        <v>3</v>
      </c>
      <c r="B6" s="94">
        <f>SUM(C6:G6)</f>
        <v>5362</v>
      </c>
      <c r="C6" s="62">
        <v>956</v>
      </c>
      <c r="D6" s="62">
        <v>778</v>
      </c>
      <c r="E6" s="62">
        <v>1404</v>
      </c>
      <c r="F6" s="62">
        <v>94</v>
      </c>
      <c r="G6" s="169">
        <v>2130</v>
      </c>
      <c r="H6" s="92"/>
      <c r="I6" s="53"/>
      <c r="J6" s="53"/>
      <c r="K6" s="53"/>
      <c r="L6" s="53"/>
      <c r="M6" s="53"/>
    </row>
    <row r="7" spans="1:13" ht="18" customHeight="1">
      <c r="A7" s="163" t="s">
        <v>4</v>
      </c>
      <c r="B7" s="94">
        <f aca="true" t="shared" si="1" ref="B7:B15">SUM(C7:G7)</f>
        <v>6622</v>
      </c>
      <c r="C7" s="58">
        <v>1117</v>
      </c>
      <c r="D7" s="58">
        <v>1190</v>
      </c>
      <c r="E7" s="58">
        <v>1820</v>
      </c>
      <c r="F7" s="58">
        <v>211</v>
      </c>
      <c r="G7" s="171">
        <v>2284</v>
      </c>
      <c r="H7" s="92"/>
      <c r="I7" s="53"/>
      <c r="J7" s="53"/>
      <c r="K7" s="53"/>
      <c r="L7" s="53"/>
      <c r="M7" s="53"/>
    </row>
    <row r="8" spans="1:13" ht="18" customHeight="1">
      <c r="A8" s="163" t="s">
        <v>5</v>
      </c>
      <c r="B8" s="94">
        <f t="shared" si="1"/>
        <v>6705</v>
      </c>
      <c r="C8" s="58">
        <v>1040</v>
      </c>
      <c r="D8" s="58">
        <v>970</v>
      </c>
      <c r="E8" s="58">
        <v>1639</v>
      </c>
      <c r="F8" s="58">
        <v>208</v>
      </c>
      <c r="G8" s="171">
        <v>2848</v>
      </c>
      <c r="H8" s="92"/>
      <c r="I8" s="53"/>
      <c r="J8" s="53"/>
      <c r="K8" s="53"/>
      <c r="L8" s="53"/>
      <c r="M8" s="53"/>
    </row>
    <row r="9" spans="1:13" ht="18" customHeight="1">
      <c r="A9" s="163" t="s">
        <v>6</v>
      </c>
      <c r="B9" s="94">
        <f t="shared" si="1"/>
        <v>6049</v>
      </c>
      <c r="C9" s="58">
        <v>985</v>
      </c>
      <c r="D9" s="58">
        <v>926</v>
      </c>
      <c r="E9" s="58">
        <v>1396</v>
      </c>
      <c r="F9" s="58">
        <v>143</v>
      </c>
      <c r="G9" s="171">
        <v>2599</v>
      </c>
      <c r="H9" s="92"/>
      <c r="I9" s="53"/>
      <c r="J9" s="53"/>
      <c r="K9" s="53"/>
      <c r="L9" s="53"/>
      <c r="M9" s="53"/>
    </row>
    <row r="10" spans="1:13" ht="18" customHeight="1">
      <c r="A10" s="163" t="s">
        <v>7</v>
      </c>
      <c r="B10" s="94">
        <f t="shared" si="1"/>
        <v>3141</v>
      </c>
      <c r="C10" s="58">
        <v>550</v>
      </c>
      <c r="D10" s="58">
        <v>642</v>
      </c>
      <c r="E10" s="58">
        <v>938</v>
      </c>
      <c r="F10" s="58">
        <v>82</v>
      </c>
      <c r="G10" s="171">
        <v>929</v>
      </c>
      <c r="H10" s="92"/>
      <c r="I10" s="53"/>
      <c r="J10" s="53"/>
      <c r="K10" s="53"/>
      <c r="L10" s="53"/>
      <c r="M10" s="53"/>
    </row>
    <row r="11" spans="1:13" ht="18" customHeight="1">
      <c r="A11" s="163" t="s">
        <v>8</v>
      </c>
      <c r="B11" s="94">
        <f t="shared" si="1"/>
        <v>5361</v>
      </c>
      <c r="C11" s="58">
        <v>916</v>
      </c>
      <c r="D11" s="58">
        <v>848</v>
      </c>
      <c r="E11" s="58">
        <v>1466</v>
      </c>
      <c r="F11" s="58">
        <v>107</v>
      </c>
      <c r="G11" s="171">
        <v>2024</v>
      </c>
      <c r="H11" s="92"/>
      <c r="I11" s="53"/>
      <c r="J11" s="53"/>
      <c r="K11" s="53"/>
      <c r="L11" s="53"/>
      <c r="M11" s="53"/>
    </row>
    <row r="12" spans="1:13" ht="18" customHeight="1">
      <c r="A12" s="163" t="s">
        <v>9</v>
      </c>
      <c r="B12" s="95">
        <f t="shared" si="1"/>
        <v>2123</v>
      </c>
      <c r="C12" s="58">
        <v>401</v>
      </c>
      <c r="D12" s="58">
        <v>546</v>
      </c>
      <c r="E12" s="58">
        <v>643</v>
      </c>
      <c r="F12" s="58">
        <v>70</v>
      </c>
      <c r="G12" s="171">
        <v>463</v>
      </c>
      <c r="H12" s="92"/>
      <c r="I12" s="53"/>
      <c r="J12" s="53"/>
      <c r="K12" s="53"/>
      <c r="L12" s="53"/>
      <c r="M12" s="53"/>
    </row>
    <row r="13" spans="1:13" ht="18" customHeight="1">
      <c r="A13" s="163" t="s">
        <v>10</v>
      </c>
      <c r="B13" s="94">
        <f t="shared" si="1"/>
        <v>3054</v>
      </c>
      <c r="C13" s="58">
        <v>468</v>
      </c>
      <c r="D13" s="58">
        <v>591</v>
      </c>
      <c r="E13" s="58">
        <v>993</v>
      </c>
      <c r="F13" s="58">
        <v>108</v>
      </c>
      <c r="G13" s="171">
        <v>894</v>
      </c>
      <c r="H13" s="92"/>
      <c r="I13" s="53"/>
      <c r="J13" s="53"/>
      <c r="K13" s="53"/>
      <c r="L13" s="53"/>
      <c r="M13" s="53"/>
    </row>
    <row r="14" spans="1:13" ht="18" customHeight="1">
      <c r="A14" s="163" t="s">
        <v>11</v>
      </c>
      <c r="B14" s="94">
        <f t="shared" si="1"/>
        <v>5572</v>
      </c>
      <c r="C14" s="58">
        <v>1024</v>
      </c>
      <c r="D14" s="58">
        <v>974</v>
      </c>
      <c r="E14" s="58">
        <v>1568</v>
      </c>
      <c r="F14" s="58">
        <v>106</v>
      </c>
      <c r="G14" s="171">
        <v>1900</v>
      </c>
      <c r="H14" s="92"/>
      <c r="I14" s="53"/>
      <c r="J14" s="53"/>
      <c r="K14" s="53"/>
      <c r="L14" s="53"/>
      <c r="M14" s="53"/>
    </row>
    <row r="15" spans="1:13" ht="18" customHeight="1">
      <c r="A15" s="174" t="s">
        <v>12</v>
      </c>
      <c r="B15" s="94">
        <f t="shared" si="1"/>
        <v>3050</v>
      </c>
      <c r="C15" s="60">
        <v>528</v>
      </c>
      <c r="D15" s="60">
        <v>686</v>
      </c>
      <c r="E15" s="60">
        <v>1004</v>
      </c>
      <c r="F15" s="60">
        <v>66</v>
      </c>
      <c r="G15" s="177">
        <v>766</v>
      </c>
      <c r="H15" s="92"/>
      <c r="I15" s="53"/>
      <c r="J15" s="53"/>
      <c r="K15" s="53"/>
      <c r="L15" s="53"/>
      <c r="M15" s="53"/>
    </row>
    <row r="16" spans="2:9" ht="16.5" customHeight="1">
      <c r="B16" s="43"/>
      <c r="F16" s="22"/>
      <c r="G16" s="104" t="s">
        <v>98</v>
      </c>
      <c r="H16" s="5"/>
      <c r="I16" s="52"/>
    </row>
    <row r="17" spans="5:8" ht="13.5">
      <c r="E17" s="102"/>
      <c r="G17" s="5"/>
      <c r="H17" s="5"/>
    </row>
  </sheetData>
  <sheetProtection/>
  <mergeCells count="6">
    <mergeCell ref="G3:G4"/>
    <mergeCell ref="B3:B4"/>
    <mergeCell ref="A3:A4"/>
    <mergeCell ref="F3:F4"/>
    <mergeCell ref="C3:D3"/>
    <mergeCell ref="E3:E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16"/>
  <sheetViews>
    <sheetView view="pageBreakPreview" zoomScale="115" zoomScaleSheetLayoutView="115" zoomScalePageLayoutView="0" workbookViewId="0" topLeftCell="A1">
      <selection activeCell="I9" sqref="I9"/>
    </sheetView>
  </sheetViews>
  <sheetFormatPr defaultColWidth="9.00390625" defaultRowHeight="13.5"/>
  <cols>
    <col min="1" max="9" width="9.625" style="16" customWidth="1"/>
    <col min="10" max="16384" width="9.00390625" style="16" customWidth="1"/>
  </cols>
  <sheetData>
    <row r="1" spans="1:4" ht="18.75" customHeight="1">
      <c r="A1" s="13" t="s">
        <v>52</v>
      </c>
      <c r="B1" s="13"/>
      <c r="C1" s="13"/>
      <c r="D1" s="13"/>
    </row>
    <row r="2" spans="9:10" ht="13.5">
      <c r="I2" s="7" t="s">
        <v>124</v>
      </c>
      <c r="J2" s="17"/>
    </row>
    <row r="3" spans="1:10" ht="39" customHeight="1">
      <c r="A3" s="175" t="s">
        <v>0</v>
      </c>
      <c r="B3" s="21" t="s">
        <v>23</v>
      </c>
      <c r="C3" s="23" t="s">
        <v>105</v>
      </c>
      <c r="D3" s="23" t="s">
        <v>106</v>
      </c>
      <c r="E3" s="23" t="s">
        <v>107</v>
      </c>
      <c r="F3" s="23" t="s">
        <v>108</v>
      </c>
      <c r="G3" s="23" t="s">
        <v>39</v>
      </c>
      <c r="H3" s="24" t="s">
        <v>40</v>
      </c>
      <c r="I3" s="178" t="s">
        <v>41</v>
      </c>
      <c r="J3" s="17"/>
    </row>
    <row r="4" spans="1:10" ht="18" customHeight="1">
      <c r="A4" s="162" t="s">
        <v>1</v>
      </c>
      <c r="B4" s="45">
        <f>SUM(B5:B15)</f>
        <v>578</v>
      </c>
      <c r="C4" s="45">
        <f>SUM(C5:C15)</f>
        <v>9</v>
      </c>
      <c r="D4" s="45">
        <f aca="true" t="shared" si="0" ref="D4:I4">SUM(D5:D15)</f>
        <v>320</v>
      </c>
      <c r="E4" s="45">
        <f t="shared" si="0"/>
        <v>93</v>
      </c>
      <c r="F4" s="45">
        <f t="shared" si="0"/>
        <v>0</v>
      </c>
      <c r="G4" s="45">
        <f t="shared" si="0"/>
        <v>155</v>
      </c>
      <c r="H4" s="51">
        <f t="shared" si="0"/>
        <v>1</v>
      </c>
      <c r="I4" s="179">
        <f t="shared" si="0"/>
        <v>33</v>
      </c>
      <c r="J4" s="17"/>
    </row>
    <row r="5" spans="1:10" ht="18" customHeight="1">
      <c r="A5" s="165" t="s">
        <v>3</v>
      </c>
      <c r="B5" s="46">
        <f>SUM(C5:H5)</f>
        <v>111</v>
      </c>
      <c r="C5" s="62">
        <v>1</v>
      </c>
      <c r="D5" s="62">
        <v>82</v>
      </c>
      <c r="E5" s="62">
        <v>12</v>
      </c>
      <c r="F5" s="62">
        <v>0</v>
      </c>
      <c r="G5" s="62">
        <v>16</v>
      </c>
      <c r="H5" s="63">
        <v>0</v>
      </c>
      <c r="I5" s="180">
        <v>6</v>
      </c>
      <c r="J5" s="17"/>
    </row>
    <row r="6" spans="1:10" ht="18" customHeight="1">
      <c r="A6" s="163" t="s">
        <v>4</v>
      </c>
      <c r="B6" s="73">
        <f aca="true" t="shared" si="1" ref="B6:B15">SUM(C6:H6)</f>
        <v>79</v>
      </c>
      <c r="C6" s="58">
        <v>4</v>
      </c>
      <c r="D6" s="58">
        <v>38</v>
      </c>
      <c r="E6" s="58">
        <v>13</v>
      </c>
      <c r="F6" s="58">
        <v>0</v>
      </c>
      <c r="G6" s="58">
        <v>23</v>
      </c>
      <c r="H6" s="64">
        <v>1</v>
      </c>
      <c r="I6" s="180">
        <v>6</v>
      </c>
      <c r="J6" s="17"/>
    </row>
    <row r="7" spans="1:10" ht="18" customHeight="1">
      <c r="A7" s="163" t="s">
        <v>5</v>
      </c>
      <c r="B7" s="73">
        <f t="shared" si="1"/>
        <v>76</v>
      </c>
      <c r="C7" s="58">
        <v>1</v>
      </c>
      <c r="D7" s="58">
        <v>34</v>
      </c>
      <c r="E7" s="58">
        <v>9</v>
      </c>
      <c r="F7" s="58">
        <v>0</v>
      </c>
      <c r="G7" s="58">
        <v>32</v>
      </c>
      <c r="H7" s="64">
        <v>0</v>
      </c>
      <c r="I7" s="180">
        <v>4</v>
      </c>
      <c r="J7" s="17"/>
    </row>
    <row r="8" spans="1:10" ht="18" customHeight="1">
      <c r="A8" s="163" t="s">
        <v>6</v>
      </c>
      <c r="B8" s="73">
        <f t="shared" si="1"/>
        <v>61</v>
      </c>
      <c r="C8" s="58">
        <v>1</v>
      </c>
      <c r="D8" s="58">
        <v>34</v>
      </c>
      <c r="E8" s="58">
        <v>16</v>
      </c>
      <c r="F8" s="58">
        <v>0</v>
      </c>
      <c r="G8" s="58">
        <v>10</v>
      </c>
      <c r="H8" s="64">
        <v>0</v>
      </c>
      <c r="I8" s="180">
        <v>6</v>
      </c>
      <c r="J8" s="17"/>
    </row>
    <row r="9" spans="1:10" ht="18" customHeight="1">
      <c r="A9" s="163" t="s">
        <v>7</v>
      </c>
      <c r="B9" s="73">
        <f t="shared" si="1"/>
        <v>21</v>
      </c>
      <c r="C9" s="58">
        <v>0</v>
      </c>
      <c r="D9" s="58">
        <v>12</v>
      </c>
      <c r="E9" s="58">
        <v>6</v>
      </c>
      <c r="F9" s="58">
        <v>0</v>
      </c>
      <c r="G9" s="58">
        <v>3</v>
      </c>
      <c r="H9" s="64">
        <v>0</v>
      </c>
      <c r="I9" s="180">
        <v>1</v>
      </c>
      <c r="J9" s="17"/>
    </row>
    <row r="10" spans="1:10" ht="18" customHeight="1">
      <c r="A10" s="163" t="s">
        <v>8</v>
      </c>
      <c r="B10" s="73">
        <f t="shared" si="1"/>
        <v>46</v>
      </c>
      <c r="C10" s="58">
        <v>0</v>
      </c>
      <c r="D10" s="58">
        <v>23</v>
      </c>
      <c r="E10" s="58">
        <v>15</v>
      </c>
      <c r="F10" s="58">
        <v>0</v>
      </c>
      <c r="G10" s="58">
        <v>8</v>
      </c>
      <c r="H10" s="64">
        <v>0</v>
      </c>
      <c r="I10" s="180">
        <v>2</v>
      </c>
      <c r="J10" s="17"/>
    </row>
    <row r="11" spans="1:10" ht="18" customHeight="1">
      <c r="A11" s="163" t="s">
        <v>9</v>
      </c>
      <c r="B11" s="73">
        <f t="shared" si="1"/>
        <v>14</v>
      </c>
      <c r="C11" s="58">
        <v>0</v>
      </c>
      <c r="D11" s="58">
        <v>4</v>
      </c>
      <c r="E11" s="58">
        <v>4</v>
      </c>
      <c r="F11" s="58">
        <v>0</v>
      </c>
      <c r="G11" s="58">
        <v>6</v>
      </c>
      <c r="H11" s="64">
        <v>0</v>
      </c>
      <c r="I11" s="180">
        <v>2</v>
      </c>
      <c r="J11" s="17"/>
    </row>
    <row r="12" spans="1:10" ht="18" customHeight="1">
      <c r="A12" s="163" t="s">
        <v>10</v>
      </c>
      <c r="B12" s="73">
        <f t="shared" si="1"/>
        <v>34</v>
      </c>
      <c r="C12" s="58">
        <v>1</v>
      </c>
      <c r="D12" s="58">
        <v>24</v>
      </c>
      <c r="E12" s="58">
        <v>2</v>
      </c>
      <c r="F12" s="58">
        <v>0</v>
      </c>
      <c r="G12" s="58">
        <v>7</v>
      </c>
      <c r="H12" s="64">
        <v>0</v>
      </c>
      <c r="I12" s="180">
        <v>2</v>
      </c>
      <c r="J12" s="17"/>
    </row>
    <row r="13" spans="1:10" ht="18" customHeight="1">
      <c r="A13" s="163" t="s">
        <v>11</v>
      </c>
      <c r="B13" s="73">
        <f t="shared" si="1"/>
        <v>77</v>
      </c>
      <c r="C13" s="58">
        <v>1</v>
      </c>
      <c r="D13" s="58">
        <v>59</v>
      </c>
      <c r="E13" s="58">
        <v>7</v>
      </c>
      <c r="F13" s="58">
        <v>0</v>
      </c>
      <c r="G13" s="58">
        <v>10</v>
      </c>
      <c r="H13" s="64">
        <v>0</v>
      </c>
      <c r="I13" s="180">
        <v>3</v>
      </c>
      <c r="J13" s="17"/>
    </row>
    <row r="14" spans="1:10" ht="18" customHeight="1">
      <c r="A14" s="163" t="s">
        <v>12</v>
      </c>
      <c r="B14" s="73">
        <f t="shared" si="1"/>
        <v>20</v>
      </c>
      <c r="C14" s="58">
        <v>0</v>
      </c>
      <c r="D14" s="58">
        <v>10</v>
      </c>
      <c r="E14" s="58">
        <v>7</v>
      </c>
      <c r="F14" s="58">
        <v>0</v>
      </c>
      <c r="G14" s="58">
        <v>3</v>
      </c>
      <c r="H14" s="64">
        <v>0</v>
      </c>
      <c r="I14" s="180">
        <v>1</v>
      </c>
      <c r="J14" s="17"/>
    </row>
    <row r="15" spans="1:10" ht="18" customHeight="1">
      <c r="A15" s="164" t="s">
        <v>109</v>
      </c>
      <c r="B15" s="47">
        <f t="shared" si="1"/>
        <v>39</v>
      </c>
      <c r="C15" s="60">
        <v>0</v>
      </c>
      <c r="D15" s="60">
        <v>0</v>
      </c>
      <c r="E15" s="60">
        <v>2</v>
      </c>
      <c r="F15" s="60">
        <v>0</v>
      </c>
      <c r="G15" s="60">
        <v>37</v>
      </c>
      <c r="H15" s="65">
        <v>0</v>
      </c>
      <c r="I15" s="181">
        <v>0</v>
      </c>
      <c r="J15" s="17"/>
    </row>
    <row r="16" spans="8:9" ht="16.5" customHeight="1">
      <c r="H16" s="9"/>
      <c r="I16" s="25" t="s">
        <v>98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3937007874015748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1"/>
  <sheetViews>
    <sheetView view="pageBreakPreview" zoomScale="115" zoomScaleSheetLayoutView="115" zoomScalePageLayoutView="0" workbookViewId="0" topLeftCell="A7">
      <selection activeCell="N20" sqref="N20"/>
    </sheetView>
  </sheetViews>
  <sheetFormatPr defaultColWidth="9.00390625" defaultRowHeight="13.5"/>
  <cols>
    <col min="1" max="1" width="6.00390625" style="3" customWidth="1"/>
    <col min="2" max="2" width="6.375" style="3" customWidth="1"/>
    <col min="3" max="3" width="6.00390625" style="3" customWidth="1"/>
    <col min="4" max="13" width="4.375" style="3" customWidth="1"/>
    <col min="14" max="21" width="4.375" style="5" customWidth="1"/>
    <col min="22" max="29" width="9.00390625" style="5" customWidth="1"/>
    <col min="30" max="16384" width="9.00390625" style="3" customWidth="1"/>
  </cols>
  <sheetData>
    <row r="1" spans="1:3" ht="18.75" customHeight="1">
      <c r="A1" s="13" t="s">
        <v>112</v>
      </c>
      <c r="B1" s="11"/>
      <c r="C1" s="11"/>
    </row>
    <row r="2" spans="1:3" ht="18.75" customHeight="1">
      <c r="A2" s="10" t="s">
        <v>48</v>
      </c>
      <c r="B2" s="11"/>
      <c r="C2" s="11"/>
    </row>
    <row r="3" spans="4:19" ht="13.5" customHeight="1">
      <c r="D3" s="114"/>
      <c r="E3" s="114"/>
      <c r="F3" s="42"/>
      <c r="G3" s="42"/>
      <c r="H3" s="42"/>
      <c r="I3" s="114"/>
      <c r="J3" s="42"/>
      <c r="K3" s="42"/>
      <c r="L3" s="42"/>
      <c r="M3" s="42"/>
      <c r="N3" s="114"/>
      <c r="O3" s="114"/>
      <c r="P3" s="114"/>
      <c r="Q3" s="114"/>
      <c r="R3" s="42"/>
      <c r="S3" s="42" t="s">
        <v>124</v>
      </c>
    </row>
    <row r="4" spans="1:29" s="8" customFormat="1" ht="13.5" customHeight="1">
      <c r="A4" s="257" t="s">
        <v>14</v>
      </c>
      <c r="B4" s="271" t="s">
        <v>15</v>
      </c>
      <c r="C4" s="271"/>
      <c r="D4" s="267" t="s">
        <v>16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9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8" customFormat="1" ht="13.5" customHeight="1">
      <c r="A5" s="258"/>
      <c r="B5" s="239" t="s">
        <v>17</v>
      </c>
      <c r="C5" s="239" t="s">
        <v>18</v>
      </c>
      <c r="D5" s="244" t="s">
        <v>127</v>
      </c>
      <c r="E5" s="243" t="s">
        <v>20</v>
      </c>
      <c r="F5" s="195" t="s">
        <v>99</v>
      </c>
      <c r="G5" s="272" t="s">
        <v>21</v>
      </c>
      <c r="H5" s="243" t="s">
        <v>125</v>
      </c>
      <c r="I5" s="243" t="s">
        <v>126</v>
      </c>
      <c r="J5" s="195" t="s">
        <v>22</v>
      </c>
      <c r="K5" s="260" t="s">
        <v>102</v>
      </c>
      <c r="L5" s="195" t="s">
        <v>128</v>
      </c>
      <c r="M5" s="195" t="s">
        <v>129</v>
      </c>
      <c r="N5" s="272" t="s">
        <v>19</v>
      </c>
      <c r="O5" s="262" t="s">
        <v>68</v>
      </c>
      <c r="P5" s="263"/>
      <c r="Q5" s="263"/>
      <c r="R5" s="263"/>
      <c r="S5" s="264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33" s="8" customFormat="1" ht="13.5" customHeight="1">
      <c r="A6" s="258"/>
      <c r="B6" s="239"/>
      <c r="C6" s="239"/>
      <c r="D6" s="244"/>
      <c r="E6" s="244"/>
      <c r="F6" s="196"/>
      <c r="G6" s="272"/>
      <c r="H6" s="244"/>
      <c r="I6" s="244"/>
      <c r="J6" s="196"/>
      <c r="K6" s="260"/>
      <c r="L6" s="196"/>
      <c r="M6" s="196"/>
      <c r="N6" s="272"/>
      <c r="O6" s="195" t="s">
        <v>100</v>
      </c>
      <c r="P6" s="276" t="s">
        <v>69</v>
      </c>
      <c r="Q6" s="277" t="s">
        <v>130</v>
      </c>
      <c r="R6" s="195" t="s">
        <v>70</v>
      </c>
      <c r="S6" s="274" t="s">
        <v>104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4" s="8" customFormat="1" ht="57" customHeight="1">
      <c r="A7" s="258"/>
      <c r="B7" s="239"/>
      <c r="C7" s="239"/>
      <c r="D7" s="245"/>
      <c r="E7" s="245"/>
      <c r="F7" s="197"/>
      <c r="G7" s="273"/>
      <c r="H7" s="245"/>
      <c r="I7" s="245"/>
      <c r="J7" s="197"/>
      <c r="K7" s="261"/>
      <c r="L7" s="197"/>
      <c r="M7" s="197"/>
      <c r="N7" s="273"/>
      <c r="O7" s="197"/>
      <c r="P7" s="273"/>
      <c r="Q7" s="197"/>
      <c r="R7" s="197"/>
      <c r="S7" s="27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20" ht="15.75" customHeight="1">
      <c r="A8" s="162" t="s">
        <v>1</v>
      </c>
      <c r="B8" s="97">
        <f>SUM(B9:B18)</f>
        <v>1820</v>
      </c>
      <c r="C8" s="48">
        <f>SUM(C9:C18)</f>
        <v>3181</v>
      </c>
      <c r="D8" s="141">
        <f>SUM(D9:D18)</f>
        <v>106</v>
      </c>
      <c r="E8" s="141">
        <f aca="true" t="shared" si="0" ref="E8:L8">SUM(E9:E18)</f>
        <v>590</v>
      </c>
      <c r="F8" s="141">
        <f t="shared" si="0"/>
        <v>49</v>
      </c>
      <c r="G8" s="141">
        <f t="shared" si="0"/>
        <v>6</v>
      </c>
      <c r="H8" s="141">
        <f t="shared" si="0"/>
        <v>13</v>
      </c>
      <c r="I8" s="141">
        <f t="shared" si="0"/>
        <v>1</v>
      </c>
      <c r="J8" s="141">
        <f t="shared" si="0"/>
        <v>24</v>
      </c>
      <c r="K8" s="141">
        <f>SUM(K9:K18)</f>
        <v>44</v>
      </c>
      <c r="L8" s="141">
        <f t="shared" si="0"/>
        <v>9</v>
      </c>
      <c r="M8" s="141">
        <f>SUM(M9:M18)</f>
        <v>19</v>
      </c>
      <c r="N8" s="141">
        <f aca="true" t="shared" si="1" ref="N8:S8">SUM(N9:N18)</f>
        <v>2320</v>
      </c>
      <c r="O8" s="141">
        <f t="shared" si="1"/>
        <v>193</v>
      </c>
      <c r="P8" s="141">
        <f t="shared" si="1"/>
        <v>37</v>
      </c>
      <c r="Q8" s="141">
        <f t="shared" si="1"/>
        <v>2</v>
      </c>
      <c r="R8" s="141">
        <f t="shared" si="1"/>
        <v>1</v>
      </c>
      <c r="S8" s="146">
        <f t="shared" si="1"/>
        <v>2</v>
      </c>
      <c r="T8" s="133"/>
    </row>
    <row r="9" spans="1:29" ht="15.75" customHeight="1">
      <c r="A9" s="165" t="s">
        <v>3</v>
      </c>
      <c r="B9" s="49">
        <v>50</v>
      </c>
      <c r="C9" s="49">
        <f>SUM(D9:N9)</f>
        <v>129</v>
      </c>
      <c r="D9" s="130">
        <v>12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1</v>
      </c>
      <c r="M9" s="86">
        <v>1</v>
      </c>
      <c r="N9" s="136">
        <v>115</v>
      </c>
      <c r="O9" s="147">
        <v>0</v>
      </c>
      <c r="P9" s="147">
        <v>2</v>
      </c>
      <c r="Q9" s="147">
        <v>0</v>
      </c>
      <c r="R9" s="147">
        <v>0</v>
      </c>
      <c r="S9" s="148">
        <v>0</v>
      </c>
      <c r="U9" s="3"/>
      <c r="V9" s="3"/>
      <c r="W9" s="3"/>
      <c r="X9" s="3"/>
      <c r="Y9" s="3"/>
      <c r="Z9" s="3"/>
      <c r="AA9" s="3"/>
      <c r="AB9" s="3"/>
      <c r="AC9" s="3"/>
    </row>
    <row r="10" spans="1:22" ht="15.75" customHeight="1">
      <c r="A10" s="163" t="s">
        <v>4</v>
      </c>
      <c r="B10" s="48">
        <v>504</v>
      </c>
      <c r="C10" s="48">
        <f aca="true" t="shared" si="2" ref="C10:C18">SUM(D10:N10)</f>
        <v>688</v>
      </c>
      <c r="D10" s="84">
        <v>4</v>
      </c>
      <c r="E10" s="84">
        <v>17</v>
      </c>
      <c r="F10" s="84">
        <v>3</v>
      </c>
      <c r="G10" s="84">
        <v>0</v>
      </c>
      <c r="H10" s="84">
        <v>1</v>
      </c>
      <c r="I10" s="84">
        <v>1</v>
      </c>
      <c r="J10" s="84">
        <v>3</v>
      </c>
      <c r="K10" s="84">
        <v>10</v>
      </c>
      <c r="L10" s="84">
        <v>0</v>
      </c>
      <c r="M10" s="84">
        <v>4</v>
      </c>
      <c r="N10" s="137">
        <v>645</v>
      </c>
      <c r="O10" s="137">
        <v>7</v>
      </c>
      <c r="P10" s="137">
        <v>5</v>
      </c>
      <c r="Q10" s="137">
        <v>2</v>
      </c>
      <c r="R10" s="137">
        <v>1</v>
      </c>
      <c r="S10" s="149">
        <v>2</v>
      </c>
      <c r="T10" s="54"/>
      <c r="U10" s="54"/>
      <c r="V10" s="54"/>
    </row>
    <row r="11" spans="1:22" ht="15.75" customHeight="1">
      <c r="A11" s="163" t="s">
        <v>5</v>
      </c>
      <c r="B11" s="48">
        <v>226</v>
      </c>
      <c r="C11" s="48">
        <f t="shared" si="2"/>
        <v>234</v>
      </c>
      <c r="D11" s="84">
        <v>4</v>
      </c>
      <c r="E11" s="84">
        <v>16</v>
      </c>
      <c r="F11" s="84">
        <v>0</v>
      </c>
      <c r="G11" s="84">
        <v>1</v>
      </c>
      <c r="H11" s="84">
        <v>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137">
        <v>212</v>
      </c>
      <c r="O11" s="137">
        <v>4</v>
      </c>
      <c r="P11" s="137">
        <v>2</v>
      </c>
      <c r="Q11" s="137">
        <v>0</v>
      </c>
      <c r="R11" s="137">
        <v>0</v>
      </c>
      <c r="S11" s="149">
        <v>0</v>
      </c>
      <c r="T11" s="54"/>
      <c r="U11" s="54"/>
      <c r="V11" s="54"/>
    </row>
    <row r="12" spans="1:22" ht="15.75" customHeight="1">
      <c r="A12" s="163" t="s">
        <v>6</v>
      </c>
      <c r="B12" s="48">
        <v>67</v>
      </c>
      <c r="C12" s="48">
        <f t="shared" si="2"/>
        <v>173</v>
      </c>
      <c r="D12" s="84">
        <v>4</v>
      </c>
      <c r="E12" s="84">
        <v>1</v>
      </c>
      <c r="F12" s="84">
        <v>4</v>
      </c>
      <c r="G12" s="84">
        <v>0</v>
      </c>
      <c r="H12" s="84">
        <v>2</v>
      </c>
      <c r="I12" s="84">
        <v>0</v>
      </c>
      <c r="J12" s="84">
        <v>0</v>
      </c>
      <c r="K12" s="84">
        <v>0</v>
      </c>
      <c r="L12" s="84">
        <v>2</v>
      </c>
      <c r="M12" s="84">
        <v>1</v>
      </c>
      <c r="N12" s="137">
        <v>159</v>
      </c>
      <c r="O12" s="137">
        <v>4</v>
      </c>
      <c r="P12" s="137">
        <v>2</v>
      </c>
      <c r="Q12" s="137">
        <v>0</v>
      </c>
      <c r="R12" s="137">
        <v>0</v>
      </c>
      <c r="S12" s="149">
        <v>0</v>
      </c>
      <c r="T12" s="54"/>
      <c r="U12" s="54"/>
      <c r="V12" s="54"/>
    </row>
    <row r="13" spans="1:22" ht="15.75" customHeight="1">
      <c r="A13" s="163" t="s">
        <v>7</v>
      </c>
      <c r="B13" s="48">
        <v>278</v>
      </c>
      <c r="C13" s="48">
        <f>SUM(D13:N13)</f>
        <v>407</v>
      </c>
      <c r="D13" s="84">
        <v>1</v>
      </c>
      <c r="E13" s="84">
        <v>304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137">
        <v>102</v>
      </c>
      <c r="O13" s="137">
        <v>4</v>
      </c>
      <c r="P13" s="137">
        <v>0</v>
      </c>
      <c r="Q13" s="137">
        <v>0</v>
      </c>
      <c r="R13" s="137">
        <v>0</v>
      </c>
      <c r="S13" s="149">
        <v>0</v>
      </c>
      <c r="T13" s="54"/>
      <c r="U13" s="54"/>
      <c r="V13" s="54"/>
    </row>
    <row r="14" spans="1:22" ht="15.75" customHeight="1">
      <c r="A14" s="163" t="s">
        <v>8</v>
      </c>
      <c r="B14" s="48">
        <v>137</v>
      </c>
      <c r="C14" s="48">
        <f t="shared" si="2"/>
        <v>211</v>
      </c>
      <c r="D14" s="84">
        <v>4</v>
      </c>
      <c r="E14" s="84">
        <v>0</v>
      </c>
      <c r="F14" s="84">
        <v>6</v>
      </c>
      <c r="G14" s="84">
        <v>1</v>
      </c>
      <c r="H14" s="84">
        <v>0</v>
      </c>
      <c r="I14" s="84">
        <v>0</v>
      </c>
      <c r="J14" s="84">
        <v>4</v>
      </c>
      <c r="K14" s="84">
        <v>0</v>
      </c>
      <c r="L14" s="84">
        <v>0</v>
      </c>
      <c r="M14" s="84">
        <v>0</v>
      </c>
      <c r="N14" s="137">
        <v>196</v>
      </c>
      <c r="O14" s="137">
        <v>10</v>
      </c>
      <c r="P14" s="137">
        <v>6</v>
      </c>
      <c r="Q14" s="137">
        <v>0</v>
      </c>
      <c r="R14" s="137">
        <v>0</v>
      </c>
      <c r="S14" s="149">
        <v>0</v>
      </c>
      <c r="T14" s="54"/>
      <c r="U14" s="54"/>
      <c r="V14" s="54"/>
    </row>
    <row r="15" spans="1:22" ht="15.75" customHeight="1">
      <c r="A15" s="163" t="s">
        <v>9</v>
      </c>
      <c r="B15" s="48">
        <v>62</v>
      </c>
      <c r="C15" s="48">
        <f t="shared" si="2"/>
        <v>282</v>
      </c>
      <c r="D15" s="84">
        <v>40</v>
      </c>
      <c r="E15" s="84">
        <v>28</v>
      </c>
      <c r="F15" s="84">
        <v>12</v>
      </c>
      <c r="G15" s="84">
        <v>0</v>
      </c>
      <c r="H15" s="84">
        <v>0</v>
      </c>
      <c r="I15" s="84">
        <v>0</v>
      </c>
      <c r="J15" s="84">
        <v>11</v>
      </c>
      <c r="K15" s="84">
        <v>1</v>
      </c>
      <c r="L15" s="84">
        <v>0</v>
      </c>
      <c r="M15" s="84">
        <v>1</v>
      </c>
      <c r="N15" s="137">
        <v>189</v>
      </c>
      <c r="O15" s="137">
        <v>50</v>
      </c>
      <c r="P15" s="137">
        <v>18</v>
      </c>
      <c r="Q15" s="137">
        <v>0</v>
      </c>
      <c r="R15" s="137">
        <v>0</v>
      </c>
      <c r="S15" s="149">
        <v>0</v>
      </c>
      <c r="T15" s="54"/>
      <c r="U15" s="54"/>
      <c r="V15" s="54"/>
    </row>
    <row r="16" spans="1:22" ht="15.75" customHeight="1">
      <c r="A16" s="163" t="s">
        <v>10</v>
      </c>
      <c r="B16" s="48">
        <v>241</v>
      </c>
      <c r="C16" s="48">
        <f t="shared" si="2"/>
        <v>413</v>
      </c>
      <c r="D16" s="84">
        <v>7</v>
      </c>
      <c r="E16" s="84">
        <v>56</v>
      </c>
      <c r="F16" s="84">
        <v>15</v>
      </c>
      <c r="G16" s="84">
        <v>3</v>
      </c>
      <c r="H16" s="84">
        <v>0</v>
      </c>
      <c r="I16" s="84">
        <v>0</v>
      </c>
      <c r="J16" s="84">
        <v>1</v>
      </c>
      <c r="K16" s="84">
        <v>22</v>
      </c>
      <c r="L16" s="84">
        <v>1</v>
      </c>
      <c r="M16" s="84">
        <v>11</v>
      </c>
      <c r="N16" s="137">
        <v>297</v>
      </c>
      <c r="O16" s="137">
        <v>18</v>
      </c>
      <c r="P16" s="137">
        <v>0</v>
      </c>
      <c r="Q16" s="137">
        <v>0</v>
      </c>
      <c r="R16" s="137">
        <v>0</v>
      </c>
      <c r="S16" s="149">
        <v>0</v>
      </c>
      <c r="T16" s="54"/>
      <c r="U16" s="54"/>
      <c r="V16" s="54"/>
    </row>
    <row r="17" spans="1:22" ht="15.75" customHeight="1">
      <c r="A17" s="163" t="s">
        <v>11</v>
      </c>
      <c r="B17" s="48">
        <v>146</v>
      </c>
      <c r="C17" s="48">
        <f t="shared" si="2"/>
        <v>425</v>
      </c>
      <c r="D17" s="84">
        <v>16</v>
      </c>
      <c r="E17" s="84">
        <v>160</v>
      </c>
      <c r="F17" s="84">
        <v>6</v>
      </c>
      <c r="G17" s="84">
        <v>1</v>
      </c>
      <c r="H17" s="84">
        <v>6</v>
      </c>
      <c r="I17" s="84">
        <v>0</v>
      </c>
      <c r="J17" s="84">
        <v>3</v>
      </c>
      <c r="K17" s="84">
        <v>10</v>
      </c>
      <c r="L17" s="84">
        <v>5</v>
      </c>
      <c r="M17" s="84">
        <v>1</v>
      </c>
      <c r="N17" s="137">
        <v>217</v>
      </c>
      <c r="O17" s="137">
        <v>90</v>
      </c>
      <c r="P17" s="137">
        <v>0</v>
      </c>
      <c r="Q17" s="137">
        <v>0</v>
      </c>
      <c r="R17" s="137">
        <v>0</v>
      </c>
      <c r="S17" s="149">
        <v>0</v>
      </c>
      <c r="T17" s="54"/>
      <c r="U17" s="54"/>
      <c r="V17" s="54"/>
    </row>
    <row r="18" spans="1:22" ht="15.75" customHeight="1">
      <c r="A18" s="164" t="s">
        <v>12</v>
      </c>
      <c r="B18" s="50">
        <v>109</v>
      </c>
      <c r="C18" s="48">
        <f t="shared" si="2"/>
        <v>219</v>
      </c>
      <c r="D18" s="87">
        <v>14</v>
      </c>
      <c r="E18" s="87">
        <v>8</v>
      </c>
      <c r="F18" s="87">
        <v>3</v>
      </c>
      <c r="G18" s="87">
        <v>0</v>
      </c>
      <c r="H18" s="87">
        <v>3</v>
      </c>
      <c r="I18" s="87">
        <v>0</v>
      </c>
      <c r="J18" s="87">
        <v>2</v>
      </c>
      <c r="K18" s="87">
        <v>1</v>
      </c>
      <c r="L18" s="87">
        <v>0</v>
      </c>
      <c r="M18" s="87">
        <v>0</v>
      </c>
      <c r="N18" s="138">
        <v>188</v>
      </c>
      <c r="O18" s="138">
        <v>6</v>
      </c>
      <c r="P18" s="138">
        <v>2</v>
      </c>
      <c r="Q18" s="138">
        <v>0</v>
      </c>
      <c r="R18" s="138">
        <v>0</v>
      </c>
      <c r="S18" s="149">
        <v>0</v>
      </c>
      <c r="T18" s="54"/>
      <c r="U18" s="54"/>
      <c r="V18" s="54"/>
    </row>
    <row r="19" spans="3:19" ht="13.5" customHeight="1">
      <c r="C19" s="43"/>
      <c r="J19" s="25"/>
      <c r="K19" s="25"/>
      <c r="L19" s="25"/>
      <c r="M19" s="25"/>
      <c r="R19" s="25"/>
      <c r="S19" s="129" t="s">
        <v>98</v>
      </c>
    </row>
    <row r="20" ht="6.75" customHeight="1"/>
    <row r="21" ht="6.75" customHeight="1"/>
    <row r="22" spans="1:29" ht="13.5" customHeight="1">
      <c r="A22" s="5"/>
      <c r="B22" s="5"/>
      <c r="C22" s="5"/>
      <c r="D22" s="5"/>
      <c r="E22" s="5"/>
      <c r="F22" s="5"/>
      <c r="G22" s="5"/>
      <c r="H22" s="5"/>
      <c r="I22" s="5"/>
      <c r="N22" s="3"/>
      <c r="O22" s="3"/>
      <c r="P22" s="3"/>
      <c r="Q22" s="3"/>
      <c r="R22" s="3"/>
      <c r="S22" s="131" t="str">
        <f>S3</f>
        <v>令和元年度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3.5" customHeight="1">
      <c r="A23" s="270" t="s">
        <v>74</v>
      </c>
      <c r="B23" s="271" t="s">
        <v>15</v>
      </c>
      <c r="C23" s="271"/>
      <c r="D23" s="267" t="s">
        <v>16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3.5" customHeight="1">
      <c r="A24" s="222"/>
      <c r="B24" s="239" t="s">
        <v>17</v>
      </c>
      <c r="C24" s="239" t="s">
        <v>18</v>
      </c>
      <c r="D24" s="244" t="s">
        <v>127</v>
      </c>
      <c r="E24" s="195" t="s">
        <v>20</v>
      </c>
      <c r="F24" s="195" t="s">
        <v>135</v>
      </c>
      <c r="G24" s="272" t="s">
        <v>21</v>
      </c>
      <c r="H24" s="243" t="s">
        <v>136</v>
      </c>
      <c r="I24" s="243" t="s">
        <v>137</v>
      </c>
      <c r="J24" s="195" t="s">
        <v>22</v>
      </c>
      <c r="K24" s="260" t="s">
        <v>138</v>
      </c>
      <c r="L24" s="195" t="s">
        <v>128</v>
      </c>
      <c r="M24" s="272" t="s">
        <v>139</v>
      </c>
      <c r="N24" s="195" t="s">
        <v>19</v>
      </c>
      <c r="O24" s="262" t="s">
        <v>68</v>
      </c>
      <c r="P24" s="263"/>
      <c r="Q24" s="263"/>
      <c r="R24" s="263"/>
      <c r="S24" s="264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3.5" customHeight="1">
      <c r="A25" s="222"/>
      <c r="B25" s="239"/>
      <c r="C25" s="239"/>
      <c r="D25" s="244"/>
      <c r="E25" s="196"/>
      <c r="F25" s="196"/>
      <c r="G25" s="272"/>
      <c r="H25" s="244"/>
      <c r="I25" s="244"/>
      <c r="J25" s="196"/>
      <c r="K25" s="260"/>
      <c r="L25" s="196"/>
      <c r="M25" s="272"/>
      <c r="N25" s="196"/>
      <c r="O25" s="243" t="s">
        <v>140</v>
      </c>
      <c r="P25" s="243" t="s">
        <v>69</v>
      </c>
      <c r="Q25" s="278" t="s">
        <v>130</v>
      </c>
      <c r="R25" s="243" t="s">
        <v>70</v>
      </c>
      <c r="S25" s="279" t="s">
        <v>104</v>
      </c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57" customHeight="1">
      <c r="A26" s="222"/>
      <c r="B26" s="239"/>
      <c r="C26" s="239"/>
      <c r="D26" s="245"/>
      <c r="E26" s="197"/>
      <c r="F26" s="197"/>
      <c r="G26" s="273"/>
      <c r="H26" s="245"/>
      <c r="I26" s="245"/>
      <c r="J26" s="197"/>
      <c r="K26" s="261"/>
      <c r="L26" s="197"/>
      <c r="M26" s="273"/>
      <c r="N26" s="197"/>
      <c r="O26" s="245"/>
      <c r="P26" s="245"/>
      <c r="Q26" s="245"/>
      <c r="R26" s="245"/>
      <c r="S26" s="20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34.5" customHeight="1">
      <c r="A27" s="189" t="s">
        <v>75</v>
      </c>
      <c r="B27" s="183">
        <v>171</v>
      </c>
      <c r="C27" s="183">
        <v>320</v>
      </c>
      <c r="D27" s="100">
        <v>8</v>
      </c>
      <c r="E27" s="100">
        <v>8</v>
      </c>
      <c r="F27" s="100">
        <v>15</v>
      </c>
      <c r="G27" s="100">
        <v>5</v>
      </c>
      <c r="H27" s="100">
        <v>36</v>
      </c>
      <c r="I27" s="100">
        <v>26</v>
      </c>
      <c r="J27" s="100">
        <v>3</v>
      </c>
      <c r="K27" s="100">
        <v>1</v>
      </c>
      <c r="L27" s="100">
        <v>2</v>
      </c>
      <c r="M27" s="100">
        <v>216</v>
      </c>
      <c r="N27" s="184">
        <v>37</v>
      </c>
      <c r="O27" s="185">
        <v>31</v>
      </c>
      <c r="P27" s="186">
        <v>21</v>
      </c>
      <c r="Q27" s="186">
        <v>7</v>
      </c>
      <c r="R27" s="187">
        <v>0</v>
      </c>
      <c r="S27" s="188">
        <v>0</v>
      </c>
      <c r="T27" s="133"/>
      <c r="U27" s="3"/>
      <c r="V27" s="3"/>
      <c r="W27" s="3"/>
      <c r="X27" s="3"/>
      <c r="Y27" s="3"/>
      <c r="Z27" s="3"/>
      <c r="AA27" s="3"/>
      <c r="AB27" s="3"/>
      <c r="AC27" s="3"/>
    </row>
    <row r="28" spans="4:28" ht="13.5" customHeight="1">
      <c r="D28" s="265" t="s">
        <v>103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6"/>
      <c r="U28" s="132"/>
      <c r="V28" s="132"/>
      <c r="W28" s="132"/>
      <c r="X28" s="132"/>
      <c r="Y28" s="132"/>
      <c r="Z28" s="132"/>
      <c r="AA28" s="132"/>
      <c r="AB28" s="132"/>
    </row>
    <row r="31" ht="13.5">
      <c r="Z31" s="134"/>
    </row>
  </sheetData>
  <sheetProtection/>
  <mergeCells count="45">
    <mergeCell ref="R6:R7"/>
    <mergeCell ref="P25:P26"/>
    <mergeCell ref="O25:O26"/>
    <mergeCell ref="Q25:Q26"/>
    <mergeCell ref="R25:R26"/>
    <mergeCell ref="S25:S26"/>
    <mergeCell ref="K5:K7"/>
    <mergeCell ref="L5:L7"/>
    <mergeCell ref="M5:M7"/>
    <mergeCell ref="N5:N7"/>
    <mergeCell ref="D23:S23"/>
    <mergeCell ref="D24:D26"/>
    <mergeCell ref="E24:E26"/>
    <mergeCell ref="S6:S7"/>
    <mergeCell ref="P6:P7"/>
    <mergeCell ref="Q6:Q7"/>
    <mergeCell ref="O6:O7"/>
    <mergeCell ref="B4:C4"/>
    <mergeCell ref="B5:B7"/>
    <mergeCell ref="C5:C7"/>
    <mergeCell ref="D5:D7"/>
    <mergeCell ref="G5:G7"/>
    <mergeCell ref="H5:H7"/>
    <mergeCell ref="E5:E7"/>
    <mergeCell ref="F5:F7"/>
    <mergeCell ref="J5:J7"/>
    <mergeCell ref="A4:A7"/>
    <mergeCell ref="H24:H26"/>
    <mergeCell ref="D4:S4"/>
    <mergeCell ref="I5:I7"/>
    <mergeCell ref="A23:A26"/>
    <mergeCell ref="B23:C23"/>
    <mergeCell ref="B24:B26"/>
    <mergeCell ref="C24:C26"/>
    <mergeCell ref="F24:F26"/>
    <mergeCell ref="O5:S5"/>
    <mergeCell ref="I24:I26"/>
    <mergeCell ref="J24:J26"/>
    <mergeCell ref="K24:K26"/>
    <mergeCell ref="L24:L26"/>
    <mergeCell ref="O24:S24"/>
    <mergeCell ref="D28:T28"/>
    <mergeCell ref="N24:N26"/>
    <mergeCell ref="G24:G26"/>
    <mergeCell ref="M24:M26"/>
  </mergeCells>
  <printOptions horizontalCentered="1"/>
  <pageMargins left="0.5118110236220472" right="0.5118110236220472" top="0.7874015748031497" bottom="0.7874015748031497" header="0.3937007874015748" footer="0.1968503937007874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I18"/>
  <sheetViews>
    <sheetView view="pageBreakPreview" zoomScale="130" zoomScaleSheetLayoutView="130" zoomScalePageLayoutView="0" workbookViewId="0" topLeftCell="A1">
      <selection activeCell="S9" sqref="S9"/>
    </sheetView>
  </sheetViews>
  <sheetFormatPr defaultColWidth="9.00390625" defaultRowHeight="13.5"/>
  <cols>
    <col min="1" max="1" width="6.625" style="3" customWidth="1"/>
    <col min="2" max="2" width="5.50390625" style="3" customWidth="1"/>
    <col min="3" max="3" width="5.75390625" style="3" customWidth="1"/>
    <col min="4" max="19" width="4.37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0" t="s">
        <v>71</v>
      </c>
      <c r="B1" s="11"/>
      <c r="C1" s="11"/>
      <c r="D1" s="11"/>
    </row>
    <row r="2" spans="12:19" ht="13.5" customHeight="1">
      <c r="L2" s="7"/>
      <c r="M2" s="7"/>
      <c r="N2" s="7"/>
      <c r="P2" s="42"/>
      <c r="Q2" s="42"/>
      <c r="R2" s="42"/>
      <c r="S2" s="7" t="str">
        <f>'1 精神障がい者把握数'!U4</f>
        <v>令和元年度末時点</v>
      </c>
    </row>
    <row r="3" spans="1:35" s="8" customFormat="1" ht="13.5" customHeight="1">
      <c r="A3" s="257" t="s">
        <v>14</v>
      </c>
      <c r="B3" s="271" t="s">
        <v>15</v>
      </c>
      <c r="C3" s="271"/>
      <c r="D3" s="267" t="s">
        <v>16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58"/>
      <c r="B4" s="239" t="s">
        <v>17</v>
      </c>
      <c r="C4" s="239" t="s">
        <v>18</v>
      </c>
      <c r="D4" s="244" t="s">
        <v>127</v>
      </c>
      <c r="E4" s="243" t="s">
        <v>20</v>
      </c>
      <c r="F4" s="195" t="s">
        <v>99</v>
      </c>
      <c r="G4" s="272" t="s">
        <v>21</v>
      </c>
      <c r="H4" s="243" t="s">
        <v>110</v>
      </c>
      <c r="I4" s="243" t="s">
        <v>126</v>
      </c>
      <c r="J4" s="195" t="s">
        <v>22</v>
      </c>
      <c r="K4" s="260" t="s">
        <v>101</v>
      </c>
      <c r="L4" s="195" t="s">
        <v>128</v>
      </c>
      <c r="M4" s="195" t="s">
        <v>129</v>
      </c>
      <c r="N4" s="272" t="s">
        <v>19</v>
      </c>
      <c r="O4" s="262" t="s">
        <v>68</v>
      </c>
      <c r="P4" s="263"/>
      <c r="Q4" s="263"/>
      <c r="R4" s="263"/>
      <c r="S4" s="26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58"/>
      <c r="B5" s="239"/>
      <c r="C5" s="239"/>
      <c r="D5" s="244"/>
      <c r="E5" s="244"/>
      <c r="F5" s="196"/>
      <c r="G5" s="272"/>
      <c r="H5" s="244"/>
      <c r="I5" s="244"/>
      <c r="J5" s="196"/>
      <c r="K5" s="260"/>
      <c r="L5" s="196"/>
      <c r="M5" s="196"/>
      <c r="N5" s="272"/>
      <c r="O5" s="195" t="s">
        <v>100</v>
      </c>
      <c r="P5" s="276" t="s">
        <v>69</v>
      </c>
      <c r="Q5" s="277" t="s">
        <v>130</v>
      </c>
      <c r="R5" s="195" t="s">
        <v>70</v>
      </c>
      <c r="S5" s="274" t="s">
        <v>104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58"/>
      <c r="B6" s="239"/>
      <c r="C6" s="239"/>
      <c r="D6" s="245"/>
      <c r="E6" s="245"/>
      <c r="F6" s="197"/>
      <c r="G6" s="273"/>
      <c r="H6" s="245"/>
      <c r="I6" s="245"/>
      <c r="J6" s="197"/>
      <c r="K6" s="261"/>
      <c r="L6" s="197"/>
      <c r="M6" s="197"/>
      <c r="N6" s="273"/>
      <c r="O6" s="197"/>
      <c r="P6" s="273"/>
      <c r="Q6" s="197"/>
      <c r="R6" s="197"/>
      <c r="S6" s="27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62" t="s">
        <v>1</v>
      </c>
      <c r="B7" s="98">
        <f>SUM(B8:B17)</f>
        <v>682</v>
      </c>
      <c r="C7" s="98">
        <f>SUM(C8:C17)</f>
        <v>1551</v>
      </c>
      <c r="D7" s="141">
        <f>SUM(D8:D17)</f>
        <v>72</v>
      </c>
      <c r="E7" s="141">
        <f>SUM(E8:E17)</f>
        <v>295</v>
      </c>
      <c r="F7" s="141">
        <f aca="true" t="shared" si="0" ref="F7:S7">SUM(F8:F17)</f>
        <v>20</v>
      </c>
      <c r="G7" s="141">
        <f t="shared" si="0"/>
        <v>2</v>
      </c>
      <c r="H7" s="141">
        <f t="shared" si="0"/>
        <v>1</v>
      </c>
      <c r="I7" s="141">
        <f t="shared" si="0"/>
        <v>0</v>
      </c>
      <c r="J7" s="141">
        <f>SUM(J8:J17)</f>
        <v>1</v>
      </c>
      <c r="K7" s="141">
        <f>SUM(K8:K17)</f>
        <v>18</v>
      </c>
      <c r="L7" s="141">
        <f t="shared" si="0"/>
        <v>3</v>
      </c>
      <c r="M7" s="141">
        <f t="shared" si="0"/>
        <v>10</v>
      </c>
      <c r="N7" s="141">
        <f t="shared" si="0"/>
        <v>1129</v>
      </c>
      <c r="O7" s="141">
        <f t="shared" si="0"/>
        <v>77</v>
      </c>
      <c r="P7" s="141">
        <f t="shared" si="0"/>
        <v>32</v>
      </c>
      <c r="Q7" s="141">
        <f>SUM(Q8:Q17)</f>
        <v>0</v>
      </c>
      <c r="R7" s="141">
        <f t="shared" si="0"/>
        <v>0</v>
      </c>
      <c r="S7" s="146">
        <f t="shared" si="0"/>
        <v>2</v>
      </c>
    </row>
    <row r="8" spans="1:28" ht="15.75" customHeight="1">
      <c r="A8" s="165" t="s">
        <v>3</v>
      </c>
      <c r="B8" s="49">
        <v>11</v>
      </c>
      <c r="C8" s="49">
        <f>SUM(D8:N8)</f>
        <v>123</v>
      </c>
      <c r="D8" s="83">
        <v>10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113</v>
      </c>
      <c r="O8" s="83">
        <v>2</v>
      </c>
      <c r="P8" s="83">
        <v>18</v>
      </c>
      <c r="Q8" s="83">
        <v>0</v>
      </c>
      <c r="R8" s="83">
        <v>0</v>
      </c>
      <c r="S8" s="143">
        <v>0</v>
      </c>
      <c r="T8" s="54"/>
      <c r="U8" s="54"/>
      <c r="V8" s="54"/>
      <c r="W8" s="54"/>
      <c r="X8" s="54"/>
      <c r="Y8" s="54"/>
      <c r="Z8" s="54"/>
      <c r="AA8" s="54"/>
      <c r="AB8" s="54"/>
    </row>
    <row r="9" spans="1:28" ht="15.75" customHeight="1">
      <c r="A9" s="163" t="s">
        <v>4</v>
      </c>
      <c r="B9" s="48">
        <v>180</v>
      </c>
      <c r="C9" s="49">
        <f aca="true" t="shared" si="1" ref="C9:C17">SUM(D9:N9)</f>
        <v>245</v>
      </c>
      <c r="D9" s="84">
        <v>2</v>
      </c>
      <c r="E9" s="84">
        <v>8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3</v>
      </c>
      <c r="L9" s="84">
        <v>1</v>
      </c>
      <c r="M9" s="84">
        <v>4</v>
      </c>
      <c r="N9" s="84">
        <v>227</v>
      </c>
      <c r="O9" s="84">
        <v>1</v>
      </c>
      <c r="P9" s="84">
        <v>0</v>
      </c>
      <c r="Q9" s="84">
        <v>0</v>
      </c>
      <c r="R9" s="84">
        <v>0</v>
      </c>
      <c r="S9" s="144">
        <v>0</v>
      </c>
      <c r="T9" s="54"/>
      <c r="U9" s="54"/>
      <c r="V9" s="54"/>
      <c r="W9" s="54"/>
      <c r="X9" s="54"/>
      <c r="Y9" s="54"/>
      <c r="Z9" s="54"/>
      <c r="AA9" s="54"/>
      <c r="AB9" s="54"/>
    </row>
    <row r="10" spans="1:28" ht="15.75" customHeight="1">
      <c r="A10" s="163" t="s">
        <v>5</v>
      </c>
      <c r="B10" s="48">
        <v>125</v>
      </c>
      <c r="C10" s="49">
        <f t="shared" si="1"/>
        <v>140</v>
      </c>
      <c r="D10" s="84">
        <v>12</v>
      </c>
      <c r="E10" s="84">
        <v>3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125</v>
      </c>
      <c r="O10" s="84">
        <v>0</v>
      </c>
      <c r="P10" s="84">
        <v>0</v>
      </c>
      <c r="Q10" s="84">
        <v>0</v>
      </c>
      <c r="R10" s="84">
        <v>0</v>
      </c>
      <c r="S10" s="144">
        <v>0</v>
      </c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5.75" customHeight="1">
      <c r="A11" s="163" t="s">
        <v>6</v>
      </c>
      <c r="B11" s="48">
        <v>11</v>
      </c>
      <c r="C11" s="49">
        <f>SUM(D11:N11)</f>
        <v>32</v>
      </c>
      <c r="D11" s="84">
        <v>3</v>
      </c>
      <c r="E11" s="84">
        <v>0</v>
      </c>
      <c r="F11" s="84">
        <v>1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2</v>
      </c>
      <c r="M11" s="84">
        <v>0</v>
      </c>
      <c r="N11" s="84">
        <v>26</v>
      </c>
      <c r="O11" s="84">
        <v>0</v>
      </c>
      <c r="P11" s="84">
        <v>0</v>
      </c>
      <c r="Q11" s="84">
        <v>0</v>
      </c>
      <c r="R11" s="84">
        <v>0</v>
      </c>
      <c r="S11" s="144">
        <v>0</v>
      </c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5.75" customHeight="1">
      <c r="A12" s="163" t="s">
        <v>7</v>
      </c>
      <c r="B12" s="48">
        <v>107</v>
      </c>
      <c r="C12" s="49">
        <f t="shared" si="1"/>
        <v>159</v>
      </c>
      <c r="D12" s="84">
        <v>0</v>
      </c>
      <c r="E12" s="84">
        <v>133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26</v>
      </c>
      <c r="O12" s="84">
        <v>0</v>
      </c>
      <c r="P12" s="84">
        <v>2</v>
      </c>
      <c r="Q12" s="84">
        <v>0</v>
      </c>
      <c r="R12" s="84">
        <v>0</v>
      </c>
      <c r="S12" s="144">
        <v>0</v>
      </c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5.75" customHeight="1">
      <c r="A13" s="163" t="s">
        <v>8</v>
      </c>
      <c r="B13" s="48">
        <v>75</v>
      </c>
      <c r="C13" s="49">
        <f t="shared" si="1"/>
        <v>153</v>
      </c>
      <c r="D13" s="84">
        <v>4</v>
      </c>
      <c r="E13" s="84">
        <v>0</v>
      </c>
      <c r="F13" s="84">
        <v>3</v>
      </c>
      <c r="G13" s="84">
        <v>0</v>
      </c>
      <c r="H13" s="84">
        <v>0</v>
      </c>
      <c r="I13" s="84">
        <v>0</v>
      </c>
      <c r="J13" s="84">
        <v>1</v>
      </c>
      <c r="K13" s="84">
        <v>0</v>
      </c>
      <c r="L13" s="84">
        <v>0</v>
      </c>
      <c r="M13" s="84">
        <v>0</v>
      </c>
      <c r="N13" s="84">
        <v>145</v>
      </c>
      <c r="O13" s="84">
        <v>6</v>
      </c>
      <c r="P13" s="84">
        <v>0</v>
      </c>
      <c r="Q13" s="84">
        <v>0</v>
      </c>
      <c r="R13" s="84">
        <v>0</v>
      </c>
      <c r="S13" s="144">
        <v>2</v>
      </c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5.75" customHeight="1">
      <c r="A14" s="163" t="s">
        <v>9</v>
      </c>
      <c r="B14" s="48">
        <v>8</v>
      </c>
      <c r="C14" s="49">
        <f t="shared" si="1"/>
        <v>70</v>
      </c>
      <c r="D14" s="84">
        <v>8</v>
      </c>
      <c r="E14" s="84">
        <v>22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40</v>
      </c>
      <c r="O14" s="84">
        <v>0</v>
      </c>
      <c r="P14" s="84">
        <v>6</v>
      </c>
      <c r="Q14" s="84">
        <v>0</v>
      </c>
      <c r="R14" s="84">
        <v>0</v>
      </c>
      <c r="S14" s="144">
        <v>0</v>
      </c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 customHeight="1">
      <c r="A15" s="163" t="s">
        <v>10</v>
      </c>
      <c r="B15" s="48">
        <v>84</v>
      </c>
      <c r="C15" s="49">
        <f t="shared" si="1"/>
        <v>223</v>
      </c>
      <c r="D15" s="84">
        <v>14</v>
      </c>
      <c r="E15" s="84">
        <v>28</v>
      </c>
      <c r="F15" s="84">
        <v>7</v>
      </c>
      <c r="G15" s="84">
        <v>1</v>
      </c>
      <c r="H15" s="84">
        <v>0</v>
      </c>
      <c r="I15" s="84">
        <v>0</v>
      </c>
      <c r="J15" s="84">
        <v>0</v>
      </c>
      <c r="K15" s="84">
        <v>15</v>
      </c>
      <c r="L15" s="84">
        <v>0</v>
      </c>
      <c r="M15" s="84">
        <v>2</v>
      </c>
      <c r="N15" s="84">
        <v>156</v>
      </c>
      <c r="O15" s="84">
        <v>14</v>
      </c>
      <c r="P15" s="84">
        <v>4</v>
      </c>
      <c r="Q15" s="84">
        <v>0</v>
      </c>
      <c r="R15" s="84">
        <v>0</v>
      </c>
      <c r="S15" s="144">
        <v>0</v>
      </c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.75" customHeight="1">
      <c r="A16" s="163" t="s">
        <v>11</v>
      </c>
      <c r="B16" s="48">
        <v>54</v>
      </c>
      <c r="C16" s="49">
        <f t="shared" si="1"/>
        <v>313</v>
      </c>
      <c r="D16" s="84">
        <v>17</v>
      </c>
      <c r="E16" s="84">
        <v>99</v>
      </c>
      <c r="F16" s="84">
        <v>8</v>
      </c>
      <c r="G16" s="84">
        <v>1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4</v>
      </c>
      <c r="N16" s="84">
        <v>184</v>
      </c>
      <c r="O16" s="84">
        <v>54</v>
      </c>
      <c r="P16" s="84">
        <v>2</v>
      </c>
      <c r="Q16" s="84">
        <v>0</v>
      </c>
      <c r="R16" s="84">
        <v>0</v>
      </c>
      <c r="S16" s="144">
        <v>0</v>
      </c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.75" customHeight="1">
      <c r="A17" s="164" t="s">
        <v>12</v>
      </c>
      <c r="B17" s="50">
        <v>27</v>
      </c>
      <c r="C17" s="135">
        <f t="shared" si="1"/>
        <v>93</v>
      </c>
      <c r="D17" s="87">
        <v>2</v>
      </c>
      <c r="E17" s="87">
        <v>2</v>
      </c>
      <c r="F17" s="87">
        <v>1</v>
      </c>
      <c r="G17" s="87">
        <v>0</v>
      </c>
      <c r="H17" s="87">
        <v>1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87</v>
      </c>
      <c r="O17" s="87">
        <v>0</v>
      </c>
      <c r="P17" s="87">
        <v>0</v>
      </c>
      <c r="Q17" s="87">
        <v>0</v>
      </c>
      <c r="R17" s="87">
        <v>0</v>
      </c>
      <c r="S17" s="145">
        <v>0</v>
      </c>
      <c r="T17" s="54"/>
      <c r="U17" s="54"/>
      <c r="V17" s="54"/>
      <c r="W17" s="54"/>
      <c r="X17" s="54"/>
      <c r="Y17" s="54"/>
      <c r="Z17" s="54"/>
      <c r="AA17" s="54"/>
      <c r="AB17" s="54"/>
    </row>
    <row r="18" spans="16:19" ht="13.5" customHeight="1">
      <c r="P18" s="25"/>
      <c r="Q18" s="25"/>
      <c r="R18" s="25"/>
      <c r="S18" s="25" t="s">
        <v>98</v>
      </c>
    </row>
  </sheetData>
  <sheetProtection/>
  <mergeCells count="22">
    <mergeCell ref="H4:H6"/>
    <mergeCell ref="I4:I6"/>
    <mergeCell ref="O4:S4"/>
    <mergeCell ref="Q5:Q6"/>
    <mergeCell ref="M4:M6"/>
    <mergeCell ref="N4:N6"/>
    <mergeCell ref="E4:E6"/>
    <mergeCell ref="J4:J6"/>
    <mergeCell ref="R5:R6"/>
    <mergeCell ref="S5:S6"/>
    <mergeCell ref="F4:F6"/>
    <mergeCell ref="G4:G6"/>
    <mergeCell ref="A3:A6"/>
    <mergeCell ref="B3:C3"/>
    <mergeCell ref="D3:S3"/>
    <mergeCell ref="B4:B6"/>
    <mergeCell ref="C4:C6"/>
    <mergeCell ref="D4:D6"/>
    <mergeCell ref="O5:O6"/>
    <mergeCell ref="P5:P6"/>
    <mergeCell ref="K4:K6"/>
    <mergeCell ref="L4:L6"/>
  </mergeCells>
  <printOptions/>
  <pageMargins left="0.5118110236220472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L27"/>
  <sheetViews>
    <sheetView view="pageBreakPreview" zoomScale="115" zoomScaleSheetLayoutView="115" workbookViewId="0" topLeftCell="A1">
      <selection activeCell="O23" sqref="O23:T23"/>
    </sheetView>
  </sheetViews>
  <sheetFormatPr defaultColWidth="9.00390625" defaultRowHeight="13.5"/>
  <cols>
    <col min="1" max="1" width="6.25390625" style="3" customWidth="1"/>
    <col min="2" max="2" width="6.50390625" style="3" customWidth="1"/>
    <col min="3" max="3" width="7.625" style="3" customWidth="1"/>
    <col min="4" max="13" width="4.375" style="3" customWidth="1"/>
    <col min="14" max="14" width="5.375" style="3" customWidth="1"/>
    <col min="15" max="19" width="4.375" style="3" customWidth="1"/>
    <col min="20" max="20" width="4.375" style="5" customWidth="1"/>
    <col min="21" max="35" width="9.00390625" style="5" customWidth="1"/>
    <col min="36" max="16384" width="9.00390625" style="3" customWidth="1"/>
  </cols>
  <sheetData>
    <row r="1" spans="1:20" ht="18.75" customHeight="1">
      <c r="A1" s="10" t="s">
        <v>72</v>
      </c>
      <c r="B1" s="117"/>
      <c r="C1" s="117"/>
      <c r="D1" s="117"/>
      <c r="T1" s="3"/>
    </row>
    <row r="2" spans="12:19" ht="13.5" customHeight="1">
      <c r="L2" s="7"/>
      <c r="M2" s="7"/>
      <c r="N2" s="7"/>
      <c r="P2" s="42"/>
      <c r="Q2" s="42"/>
      <c r="R2" s="42"/>
      <c r="S2" s="7" t="s">
        <v>124</v>
      </c>
    </row>
    <row r="3" spans="1:35" s="8" customFormat="1" ht="13.5" customHeight="1">
      <c r="A3" s="257" t="s">
        <v>14</v>
      </c>
      <c r="B3" s="271" t="s">
        <v>15</v>
      </c>
      <c r="C3" s="271"/>
      <c r="D3" s="267" t="s">
        <v>16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58"/>
      <c r="B4" s="239" t="s">
        <v>17</v>
      </c>
      <c r="C4" s="239" t="s">
        <v>18</v>
      </c>
      <c r="D4" s="244" t="s">
        <v>127</v>
      </c>
      <c r="E4" s="243" t="s">
        <v>20</v>
      </c>
      <c r="F4" s="195" t="s">
        <v>99</v>
      </c>
      <c r="G4" s="272" t="s">
        <v>21</v>
      </c>
      <c r="H4" s="243" t="s">
        <v>110</v>
      </c>
      <c r="I4" s="243" t="s">
        <v>126</v>
      </c>
      <c r="J4" s="195" t="s">
        <v>22</v>
      </c>
      <c r="K4" s="260" t="s">
        <v>101</v>
      </c>
      <c r="L4" s="195" t="s">
        <v>128</v>
      </c>
      <c r="M4" s="195" t="s">
        <v>129</v>
      </c>
      <c r="N4" s="272" t="s">
        <v>19</v>
      </c>
      <c r="O4" s="262" t="s">
        <v>68</v>
      </c>
      <c r="P4" s="263"/>
      <c r="Q4" s="263"/>
      <c r="R4" s="263"/>
      <c r="S4" s="26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58"/>
      <c r="B5" s="239"/>
      <c r="C5" s="239"/>
      <c r="D5" s="244"/>
      <c r="E5" s="244"/>
      <c r="F5" s="196"/>
      <c r="G5" s="272"/>
      <c r="H5" s="244"/>
      <c r="I5" s="244"/>
      <c r="J5" s="196"/>
      <c r="K5" s="260"/>
      <c r="L5" s="196"/>
      <c r="M5" s="196"/>
      <c r="N5" s="272"/>
      <c r="O5" s="195" t="s">
        <v>100</v>
      </c>
      <c r="P5" s="276" t="s">
        <v>69</v>
      </c>
      <c r="Q5" s="277" t="s">
        <v>130</v>
      </c>
      <c r="R5" s="195" t="s">
        <v>70</v>
      </c>
      <c r="S5" s="274" t="s">
        <v>104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58"/>
      <c r="B6" s="239"/>
      <c r="C6" s="239"/>
      <c r="D6" s="245"/>
      <c r="E6" s="245"/>
      <c r="F6" s="197"/>
      <c r="G6" s="273"/>
      <c r="H6" s="245"/>
      <c r="I6" s="245"/>
      <c r="J6" s="197"/>
      <c r="K6" s="261"/>
      <c r="L6" s="197"/>
      <c r="M6" s="197"/>
      <c r="N6" s="273"/>
      <c r="O6" s="197"/>
      <c r="P6" s="273"/>
      <c r="Q6" s="197"/>
      <c r="R6" s="197"/>
      <c r="S6" s="273"/>
      <c r="T6" s="139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20" ht="15.75" customHeight="1">
      <c r="A7" s="162" t="s">
        <v>1</v>
      </c>
      <c r="B7" s="98">
        <f>SUM(B8:B17)</f>
        <v>3772</v>
      </c>
      <c r="C7" s="98">
        <f>SUM(C8:C17)</f>
        <v>10741</v>
      </c>
      <c r="D7" s="141">
        <f aca="true" t="shared" si="0" ref="D7:R7">SUM(D8:D17)</f>
        <v>340</v>
      </c>
      <c r="E7" s="141">
        <f t="shared" si="0"/>
        <v>1007</v>
      </c>
      <c r="F7" s="141">
        <f t="shared" si="0"/>
        <v>214</v>
      </c>
      <c r="G7" s="141">
        <f t="shared" si="0"/>
        <v>22</v>
      </c>
      <c r="H7" s="141">
        <f t="shared" si="0"/>
        <v>31</v>
      </c>
      <c r="I7" s="141">
        <f t="shared" si="0"/>
        <v>3</v>
      </c>
      <c r="J7" s="141">
        <f>SUM(J8:J17)</f>
        <v>76</v>
      </c>
      <c r="K7" s="141">
        <f t="shared" si="0"/>
        <v>84</v>
      </c>
      <c r="L7" s="141">
        <f t="shared" si="0"/>
        <v>40</v>
      </c>
      <c r="M7" s="141">
        <f t="shared" si="0"/>
        <v>29</v>
      </c>
      <c r="N7" s="141">
        <f t="shared" si="0"/>
        <v>8895</v>
      </c>
      <c r="O7" s="141">
        <f t="shared" si="0"/>
        <v>622</v>
      </c>
      <c r="P7" s="141">
        <f>SUM(P8:P17)</f>
        <v>226</v>
      </c>
      <c r="Q7" s="141">
        <f t="shared" si="0"/>
        <v>4</v>
      </c>
      <c r="R7" s="141">
        <f t="shared" si="0"/>
        <v>2</v>
      </c>
      <c r="S7" s="142">
        <f>SUM(S8:S17)</f>
        <v>38</v>
      </c>
      <c r="T7" s="133"/>
    </row>
    <row r="8" spans="1:28" ht="15.75" customHeight="1">
      <c r="A8" s="165" t="s">
        <v>3</v>
      </c>
      <c r="B8" s="49">
        <v>265</v>
      </c>
      <c r="C8" s="49">
        <f>SUM(D8:N8)</f>
        <v>712</v>
      </c>
      <c r="D8" s="83">
        <v>34</v>
      </c>
      <c r="E8" s="83">
        <v>2</v>
      </c>
      <c r="F8" s="83">
        <v>5</v>
      </c>
      <c r="G8" s="83">
        <v>2</v>
      </c>
      <c r="H8" s="83">
        <v>0</v>
      </c>
      <c r="I8" s="105">
        <v>0</v>
      </c>
      <c r="J8" s="83">
        <v>0</v>
      </c>
      <c r="K8" s="83">
        <v>0</v>
      </c>
      <c r="L8" s="83">
        <v>2</v>
      </c>
      <c r="M8" s="83">
        <v>1</v>
      </c>
      <c r="N8" s="83">
        <v>666</v>
      </c>
      <c r="O8" s="83">
        <v>4</v>
      </c>
      <c r="P8" s="83">
        <v>96</v>
      </c>
      <c r="Q8" s="83">
        <v>0</v>
      </c>
      <c r="R8" s="83">
        <v>0</v>
      </c>
      <c r="S8" s="93">
        <v>0</v>
      </c>
      <c r="T8" s="140"/>
      <c r="U8" s="54"/>
      <c r="V8" s="54"/>
      <c r="W8" s="54"/>
      <c r="X8" s="54"/>
      <c r="Y8" s="54"/>
      <c r="Z8" s="54"/>
      <c r="AA8" s="54"/>
      <c r="AB8" s="54"/>
    </row>
    <row r="9" spans="1:28" ht="15.75" customHeight="1">
      <c r="A9" s="163" t="s">
        <v>4</v>
      </c>
      <c r="B9" s="48">
        <v>310</v>
      </c>
      <c r="C9" s="49">
        <f aca="true" t="shared" si="1" ref="C9:C17">SUM(D9:N9)</f>
        <v>532</v>
      </c>
      <c r="D9" s="84">
        <v>7</v>
      </c>
      <c r="E9" s="84">
        <v>17</v>
      </c>
      <c r="F9" s="84">
        <v>4</v>
      </c>
      <c r="G9" s="84">
        <v>1</v>
      </c>
      <c r="H9" s="84">
        <v>5</v>
      </c>
      <c r="I9" s="86">
        <v>2</v>
      </c>
      <c r="J9" s="84">
        <v>1</v>
      </c>
      <c r="K9" s="84">
        <v>12</v>
      </c>
      <c r="L9" s="84">
        <v>2</v>
      </c>
      <c r="M9" s="84">
        <v>2</v>
      </c>
      <c r="N9" s="84">
        <v>479</v>
      </c>
      <c r="O9" s="84">
        <v>4</v>
      </c>
      <c r="P9" s="84">
        <v>4</v>
      </c>
      <c r="Q9" s="84">
        <v>2</v>
      </c>
      <c r="R9" s="84">
        <v>2</v>
      </c>
      <c r="S9" s="85">
        <v>0</v>
      </c>
      <c r="T9" s="140"/>
      <c r="U9" s="54"/>
      <c r="V9" s="54"/>
      <c r="W9" s="54"/>
      <c r="X9" s="54"/>
      <c r="Y9" s="54"/>
      <c r="Z9" s="54"/>
      <c r="AA9" s="54"/>
      <c r="AB9" s="54"/>
    </row>
    <row r="10" spans="1:28" ht="15.75" customHeight="1">
      <c r="A10" s="163" t="s">
        <v>5</v>
      </c>
      <c r="B10" s="48">
        <v>484</v>
      </c>
      <c r="C10" s="49">
        <f>SUM(D10:N10)</f>
        <v>522</v>
      </c>
      <c r="D10" s="84">
        <v>14</v>
      </c>
      <c r="E10" s="84">
        <v>72</v>
      </c>
      <c r="F10" s="84">
        <v>6</v>
      </c>
      <c r="G10" s="84">
        <v>2</v>
      </c>
      <c r="H10" s="84">
        <v>2</v>
      </c>
      <c r="I10" s="86">
        <v>0</v>
      </c>
      <c r="J10" s="84">
        <v>4</v>
      </c>
      <c r="K10" s="84">
        <v>0</v>
      </c>
      <c r="L10" s="84">
        <v>0</v>
      </c>
      <c r="M10" s="84">
        <v>0</v>
      </c>
      <c r="N10" s="84">
        <v>422</v>
      </c>
      <c r="O10" s="84">
        <v>12</v>
      </c>
      <c r="P10" s="84">
        <v>6</v>
      </c>
      <c r="Q10" s="84">
        <v>0</v>
      </c>
      <c r="R10" s="84">
        <v>0</v>
      </c>
      <c r="S10" s="85">
        <v>0</v>
      </c>
      <c r="T10" s="140"/>
      <c r="U10" s="54"/>
      <c r="V10" s="54"/>
      <c r="W10" s="54"/>
      <c r="X10" s="54"/>
      <c r="Y10" s="54"/>
      <c r="Z10" s="54"/>
      <c r="AA10" s="54"/>
      <c r="AB10" s="54"/>
    </row>
    <row r="11" spans="1:28" ht="15.75" customHeight="1">
      <c r="A11" s="163" t="s">
        <v>6</v>
      </c>
      <c r="B11" s="48">
        <v>209</v>
      </c>
      <c r="C11" s="49">
        <f>SUM(D11:N11)</f>
        <v>668</v>
      </c>
      <c r="D11" s="84">
        <v>14</v>
      </c>
      <c r="E11" s="84">
        <v>0</v>
      </c>
      <c r="F11" s="84">
        <v>13</v>
      </c>
      <c r="G11" s="84">
        <v>0</v>
      </c>
      <c r="H11" s="84">
        <v>1</v>
      </c>
      <c r="I11" s="86">
        <v>0</v>
      </c>
      <c r="J11" s="84">
        <v>3</v>
      </c>
      <c r="K11" s="84">
        <v>0</v>
      </c>
      <c r="L11" s="84">
        <v>8</v>
      </c>
      <c r="M11" s="84">
        <v>4</v>
      </c>
      <c r="N11" s="84">
        <v>625</v>
      </c>
      <c r="O11" s="84">
        <v>4</v>
      </c>
      <c r="P11" s="84">
        <v>10</v>
      </c>
      <c r="Q11" s="84">
        <v>0</v>
      </c>
      <c r="R11" s="85">
        <v>0</v>
      </c>
      <c r="S11" s="85">
        <v>0</v>
      </c>
      <c r="T11" s="140"/>
      <c r="U11" s="54"/>
      <c r="V11" s="54"/>
      <c r="W11" s="54"/>
      <c r="X11" s="54"/>
      <c r="Y11" s="54"/>
      <c r="Z11" s="54"/>
      <c r="AA11" s="54"/>
      <c r="AB11" s="54"/>
    </row>
    <row r="12" spans="1:28" ht="15.75" customHeight="1">
      <c r="A12" s="163" t="s">
        <v>7</v>
      </c>
      <c r="B12" s="48">
        <v>218</v>
      </c>
      <c r="C12" s="49">
        <f>SUM(D12:N12)</f>
        <v>533</v>
      </c>
      <c r="D12" s="84">
        <v>11</v>
      </c>
      <c r="E12" s="84">
        <v>100</v>
      </c>
      <c r="F12" s="84">
        <v>0</v>
      </c>
      <c r="G12" s="84">
        <v>0</v>
      </c>
      <c r="H12" s="84">
        <v>0</v>
      </c>
      <c r="I12" s="86">
        <v>0</v>
      </c>
      <c r="J12" s="84">
        <v>1</v>
      </c>
      <c r="K12" s="84">
        <v>0</v>
      </c>
      <c r="L12" s="84">
        <v>1</v>
      </c>
      <c r="M12" s="84">
        <v>0</v>
      </c>
      <c r="N12" s="84">
        <v>420</v>
      </c>
      <c r="O12" s="84">
        <v>18</v>
      </c>
      <c r="P12" s="84">
        <v>2</v>
      </c>
      <c r="Q12" s="84">
        <v>0</v>
      </c>
      <c r="R12" s="84">
        <v>0</v>
      </c>
      <c r="S12" s="85">
        <v>0</v>
      </c>
      <c r="T12" s="140"/>
      <c r="U12" s="54"/>
      <c r="V12" s="54"/>
      <c r="W12" s="54"/>
      <c r="X12" s="54"/>
      <c r="Y12" s="54"/>
      <c r="Z12" s="54"/>
      <c r="AA12" s="54"/>
      <c r="AB12" s="54"/>
    </row>
    <row r="13" spans="1:28" ht="15.75" customHeight="1">
      <c r="A13" s="163" t="s">
        <v>8</v>
      </c>
      <c r="B13" s="48">
        <v>366</v>
      </c>
      <c r="C13" s="49">
        <f t="shared" si="1"/>
        <v>919</v>
      </c>
      <c r="D13" s="84">
        <v>29</v>
      </c>
      <c r="E13" s="84">
        <v>2</v>
      </c>
      <c r="F13" s="84">
        <v>22</v>
      </c>
      <c r="G13" s="84">
        <v>2</v>
      </c>
      <c r="H13" s="84">
        <v>1</v>
      </c>
      <c r="I13" s="86">
        <v>0</v>
      </c>
      <c r="J13" s="84">
        <v>17</v>
      </c>
      <c r="K13" s="84">
        <v>0</v>
      </c>
      <c r="L13" s="84">
        <v>2</v>
      </c>
      <c r="M13" s="84">
        <v>0</v>
      </c>
      <c r="N13" s="84">
        <v>844</v>
      </c>
      <c r="O13" s="84">
        <v>34</v>
      </c>
      <c r="P13" s="84">
        <v>12</v>
      </c>
      <c r="Q13" s="84">
        <v>0</v>
      </c>
      <c r="R13" s="84">
        <v>0</v>
      </c>
      <c r="S13" s="85">
        <v>0</v>
      </c>
      <c r="T13" s="140"/>
      <c r="U13" s="54"/>
      <c r="V13" s="54"/>
      <c r="W13" s="54"/>
      <c r="X13" s="54"/>
      <c r="Y13" s="54"/>
      <c r="Z13" s="54"/>
      <c r="AA13" s="54"/>
      <c r="AB13" s="54"/>
    </row>
    <row r="14" spans="1:28" ht="15.75" customHeight="1">
      <c r="A14" s="163" t="s">
        <v>9</v>
      </c>
      <c r="B14" s="48">
        <v>91</v>
      </c>
      <c r="C14" s="49">
        <f t="shared" si="1"/>
        <v>443</v>
      </c>
      <c r="D14" s="84">
        <v>49</v>
      </c>
      <c r="E14" s="84">
        <v>24</v>
      </c>
      <c r="F14" s="84">
        <v>9</v>
      </c>
      <c r="G14" s="84">
        <v>1</v>
      </c>
      <c r="H14" s="84">
        <v>0</v>
      </c>
      <c r="I14" s="86">
        <v>0</v>
      </c>
      <c r="J14" s="84">
        <v>20</v>
      </c>
      <c r="K14" s="84">
        <v>3</v>
      </c>
      <c r="L14" s="84">
        <v>13</v>
      </c>
      <c r="M14" s="84">
        <v>0</v>
      </c>
      <c r="N14" s="84">
        <v>324</v>
      </c>
      <c r="O14" s="84">
        <v>56</v>
      </c>
      <c r="P14" s="84">
        <v>30</v>
      </c>
      <c r="Q14" s="84">
        <v>0</v>
      </c>
      <c r="R14" s="84">
        <v>0</v>
      </c>
      <c r="S14" s="85">
        <v>0</v>
      </c>
      <c r="T14" s="140"/>
      <c r="U14" s="54"/>
      <c r="V14" s="54"/>
      <c r="W14" s="54"/>
      <c r="X14" s="54"/>
      <c r="Y14" s="54"/>
      <c r="Z14" s="54"/>
      <c r="AA14" s="54"/>
      <c r="AB14" s="54"/>
    </row>
    <row r="15" spans="1:28" ht="15.75" customHeight="1">
      <c r="A15" s="163" t="s">
        <v>10</v>
      </c>
      <c r="B15" s="48">
        <v>324</v>
      </c>
      <c r="C15" s="49">
        <f t="shared" si="1"/>
        <v>953</v>
      </c>
      <c r="D15" s="84">
        <v>47</v>
      </c>
      <c r="E15" s="84">
        <v>81</v>
      </c>
      <c r="F15" s="84">
        <v>64</v>
      </c>
      <c r="G15" s="84">
        <v>0</v>
      </c>
      <c r="H15" s="84">
        <v>0</v>
      </c>
      <c r="I15" s="86">
        <v>0</v>
      </c>
      <c r="J15" s="84">
        <v>3</v>
      </c>
      <c r="K15" s="84">
        <v>64</v>
      </c>
      <c r="L15" s="84">
        <v>5</v>
      </c>
      <c r="M15" s="84">
        <v>9</v>
      </c>
      <c r="N15" s="84">
        <v>680</v>
      </c>
      <c r="O15" s="84">
        <v>26</v>
      </c>
      <c r="P15" s="84">
        <v>16</v>
      </c>
      <c r="Q15" s="84">
        <v>2</v>
      </c>
      <c r="R15" s="84">
        <v>0</v>
      </c>
      <c r="S15" s="85">
        <v>4</v>
      </c>
      <c r="T15" s="140"/>
      <c r="U15" s="54"/>
      <c r="V15" s="54"/>
      <c r="W15" s="54"/>
      <c r="X15" s="54"/>
      <c r="Y15" s="54"/>
      <c r="Z15" s="54"/>
      <c r="AA15" s="54"/>
      <c r="AB15" s="54"/>
    </row>
    <row r="16" spans="1:28" ht="15.75" customHeight="1">
      <c r="A16" s="163" t="s">
        <v>11</v>
      </c>
      <c r="B16" s="48">
        <v>1064</v>
      </c>
      <c r="C16" s="49">
        <f t="shared" si="1"/>
        <v>4149</v>
      </c>
      <c r="D16" s="84">
        <v>68</v>
      </c>
      <c r="E16" s="84">
        <v>695</v>
      </c>
      <c r="F16" s="84">
        <v>84</v>
      </c>
      <c r="G16" s="84">
        <v>13</v>
      </c>
      <c r="H16" s="84">
        <v>16</v>
      </c>
      <c r="I16" s="86">
        <v>0</v>
      </c>
      <c r="J16" s="84">
        <v>26</v>
      </c>
      <c r="K16" s="84">
        <v>4</v>
      </c>
      <c r="L16" s="84">
        <v>7</v>
      </c>
      <c r="M16" s="84">
        <v>12</v>
      </c>
      <c r="N16" s="84">
        <v>3224</v>
      </c>
      <c r="O16" s="84">
        <v>450</v>
      </c>
      <c r="P16" s="84">
        <v>24</v>
      </c>
      <c r="Q16" s="84">
        <v>0</v>
      </c>
      <c r="R16" s="84">
        <v>0</v>
      </c>
      <c r="S16" s="85">
        <v>24</v>
      </c>
      <c r="T16" s="140"/>
      <c r="U16" s="54"/>
      <c r="V16" s="54"/>
      <c r="W16" s="54"/>
      <c r="X16" s="54"/>
      <c r="Y16" s="54"/>
      <c r="Z16" s="54"/>
      <c r="AA16" s="54"/>
      <c r="AB16" s="54"/>
    </row>
    <row r="17" spans="1:28" ht="15.75" customHeight="1">
      <c r="A17" s="164" t="s">
        <v>12</v>
      </c>
      <c r="B17" s="50">
        <v>441</v>
      </c>
      <c r="C17" s="135">
        <f t="shared" si="1"/>
        <v>1310</v>
      </c>
      <c r="D17" s="87">
        <v>67</v>
      </c>
      <c r="E17" s="87">
        <v>14</v>
      </c>
      <c r="F17" s="87">
        <v>7</v>
      </c>
      <c r="G17" s="87">
        <v>1</v>
      </c>
      <c r="H17" s="87">
        <v>6</v>
      </c>
      <c r="I17" s="106">
        <v>1</v>
      </c>
      <c r="J17" s="87">
        <v>1</v>
      </c>
      <c r="K17" s="87">
        <v>1</v>
      </c>
      <c r="L17" s="87">
        <v>0</v>
      </c>
      <c r="M17" s="87">
        <v>1</v>
      </c>
      <c r="N17" s="87">
        <v>1211</v>
      </c>
      <c r="O17" s="87">
        <v>14</v>
      </c>
      <c r="P17" s="87">
        <v>26</v>
      </c>
      <c r="Q17" s="87">
        <v>0</v>
      </c>
      <c r="R17" s="87">
        <v>0</v>
      </c>
      <c r="S17" s="88">
        <v>10</v>
      </c>
      <c r="T17" s="140"/>
      <c r="U17" s="54"/>
      <c r="V17" s="54"/>
      <c r="W17" s="54"/>
      <c r="X17" s="54"/>
      <c r="Y17" s="54"/>
      <c r="Z17" s="54"/>
      <c r="AA17" s="54"/>
      <c r="AB17" s="54"/>
    </row>
    <row r="18" spans="16:19" ht="13.5" customHeight="1">
      <c r="P18" s="25"/>
      <c r="Q18" s="25"/>
      <c r="R18" s="25"/>
      <c r="S18" s="25" t="s">
        <v>98</v>
      </c>
    </row>
    <row r="19" spans="16:19" ht="6.75" customHeight="1">
      <c r="P19" s="25"/>
      <c r="Q19" s="25"/>
      <c r="R19" s="25"/>
      <c r="S19" s="25"/>
    </row>
    <row r="20" ht="6.75" customHeight="1"/>
    <row r="21" spans="4:20" ht="13.5" customHeight="1">
      <c r="D21" s="114"/>
      <c r="E21" s="114"/>
      <c r="F21" s="114"/>
      <c r="G21" s="114"/>
      <c r="H21" s="42"/>
      <c r="I21" s="114"/>
      <c r="J21" s="114"/>
      <c r="K21" s="114"/>
      <c r="L21" s="114"/>
      <c r="M21" s="42"/>
      <c r="N21" s="114"/>
      <c r="O21" s="114"/>
      <c r="P21" s="114"/>
      <c r="Q21" s="114"/>
      <c r="R21" s="114"/>
      <c r="S21" s="131"/>
      <c r="T21" s="131" t="str">
        <f>S2</f>
        <v>令和元年度</v>
      </c>
    </row>
    <row r="22" spans="1:20" ht="13.5" customHeight="1">
      <c r="A22" s="280" t="s">
        <v>74</v>
      </c>
      <c r="B22" s="271" t="s">
        <v>15</v>
      </c>
      <c r="C22" s="271"/>
      <c r="D22" s="267" t="s">
        <v>16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9"/>
    </row>
    <row r="23" spans="1:37" ht="13.5" customHeight="1">
      <c r="A23" s="281"/>
      <c r="B23" s="239" t="s">
        <v>17</v>
      </c>
      <c r="C23" s="239" t="s">
        <v>18</v>
      </c>
      <c r="D23" s="196" t="s">
        <v>127</v>
      </c>
      <c r="E23" s="196" t="s">
        <v>20</v>
      </c>
      <c r="F23" s="196" t="s">
        <v>99</v>
      </c>
      <c r="G23" s="272" t="s">
        <v>21</v>
      </c>
      <c r="H23" s="244" t="s">
        <v>110</v>
      </c>
      <c r="I23" s="244" t="s">
        <v>126</v>
      </c>
      <c r="J23" s="196" t="s">
        <v>22</v>
      </c>
      <c r="K23" s="212" t="s">
        <v>101</v>
      </c>
      <c r="L23" s="196" t="s">
        <v>128</v>
      </c>
      <c r="M23" s="196" t="s">
        <v>129</v>
      </c>
      <c r="N23" s="196" t="s">
        <v>19</v>
      </c>
      <c r="O23" s="262" t="s">
        <v>68</v>
      </c>
      <c r="P23" s="263"/>
      <c r="Q23" s="263"/>
      <c r="R23" s="263"/>
      <c r="S23" s="263"/>
      <c r="T23" s="264"/>
      <c r="U23" s="3"/>
      <c r="AJ23" s="5"/>
      <c r="AK23" s="5"/>
    </row>
    <row r="24" spans="1:38" ht="13.5" customHeight="1">
      <c r="A24" s="281"/>
      <c r="B24" s="239"/>
      <c r="C24" s="239"/>
      <c r="D24" s="196"/>
      <c r="E24" s="196"/>
      <c r="F24" s="196"/>
      <c r="G24" s="272"/>
      <c r="H24" s="244"/>
      <c r="I24" s="244"/>
      <c r="J24" s="196"/>
      <c r="K24" s="212"/>
      <c r="L24" s="196"/>
      <c r="M24" s="196"/>
      <c r="N24" s="196"/>
      <c r="O24" s="243" t="s">
        <v>100</v>
      </c>
      <c r="P24" s="195" t="s">
        <v>133</v>
      </c>
      <c r="Q24" s="243" t="s">
        <v>69</v>
      </c>
      <c r="R24" s="278" t="s">
        <v>130</v>
      </c>
      <c r="S24" s="243" t="s">
        <v>70</v>
      </c>
      <c r="T24" s="279" t="s">
        <v>104</v>
      </c>
      <c r="U24" s="3"/>
      <c r="V24" s="3"/>
      <c r="AJ24" s="5"/>
      <c r="AK24" s="5"/>
      <c r="AL24" s="5"/>
    </row>
    <row r="25" spans="1:38" ht="57" customHeight="1">
      <c r="A25" s="281"/>
      <c r="B25" s="239"/>
      <c r="C25" s="239"/>
      <c r="D25" s="197"/>
      <c r="E25" s="197"/>
      <c r="F25" s="197"/>
      <c r="G25" s="273"/>
      <c r="H25" s="245"/>
      <c r="I25" s="245"/>
      <c r="J25" s="197"/>
      <c r="K25" s="213"/>
      <c r="L25" s="197"/>
      <c r="M25" s="197"/>
      <c r="N25" s="197"/>
      <c r="O25" s="245"/>
      <c r="P25" s="197"/>
      <c r="Q25" s="245"/>
      <c r="R25" s="245"/>
      <c r="S25" s="245"/>
      <c r="T25" s="203"/>
      <c r="U25" s="3"/>
      <c r="V25" s="3"/>
      <c r="AJ25" s="5"/>
      <c r="AK25" s="5"/>
      <c r="AL25" s="5"/>
    </row>
    <row r="26" spans="1:25" ht="34.5" customHeight="1">
      <c r="A26" s="190" t="s">
        <v>141</v>
      </c>
      <c r="B26" s="191">
        <v>5006</v>
      </c>
      <c r="C26" s="192">
        <v>10580</v>
      </c>
      <c r="D26" s="191">
        <v>356</v>
      </c>
      <c r="E26" s="191">
        <v>18</v>
      </c>
      <c r="F26" s="191">
        <v>99</v>
      </c>
      <c r="G26" s="191">
        <v>29</v>
      </c>
      <c r="H26" s="191">
        <v>85</v>
      </c>
      <c r="I26" s="191">
        <v>28</v>
      </c>
      <c r="J26" s="191">
        <v>222</v>
      </c>
      <c r="K26" s="191">
        <v>2105</v>
      </c>
      <c r="L26" s="191">
        <v>17</v>
      </c>
      <c r="M26" s="191">
        <v>22</v>
      </c>
      <c r="N26" s="191">
        <v>7591</v>
      </c>
      <c r="O26" s="191">
        <v>56</v>
      </c>
      <c r="P26" s="191">
        <v>366</v>
      </c>
      <c r="Q26" s="191">
        <v>188</v>
      </c>
      <c r="R26" s="191">
        <v>27</v>
      </c>
      <c r="S26" s="191">
        <v>66</v>
      </c>
      <c r="T26" s="193">
        <v>6</v>
      </c>
      <c r="Y26" s="134"/>
    </row>
    <row r="27" spans="19:20" ht="13.5" customHeight="1">
      <c r="S27" s="25"/>
      <c r="T27" s="25" t="s">
        <v>103</v>
      </c>
    </row>
  </sheetData>
  <sheetProtection/>
  <mergeCells count="45">
    <mergeCell ref="C23:C25"/>
    <mergeCell ref="L23:L25"/>
    <mergeCell ref="H23:H25"/>
    <mergeCell ref="K23:K25"/>
    <mergeCell ref="R24:R25"/>
    <mergeCell ref="J23:J25"/>
    <mergeCell ref="B3:C3"/>
    <mergeCell ref="F4:F6"/>
    <mergeCell ref="P24:P25"/>
    <mergeCell ref="B22:C22"/>
    <mergeCell ref="H4:H6"/>
    <mergeCell ref="B23:B25"/>
    <mergeCell ref="O24:O25"/>
    <mergeCell ref="O5:O6"/>
    <mergeCell ref="P5:P6"/>
    <mergeCell ref="L4:L6"/>
    <mergeCell ref="A22:A25"/>
    <mergeCell ref="I4:I6"/>
    <mergeCell ref="A3:A6"/>
    <mergeCell ref="E23:E25"/>
    <mergeCell ref="C4:C6"/>
    <mergeCell ref="F23:F25"/>
    <mergeCell ref="G4:G6"/>
    <mergeCell ref="G23:G25"/>
    <mergeCell ref="D23:D25"/>
    <mergeCell ref="D3:S3"/>
    <mergeCell ref="J4:J6"/>
    <mergeCell ref="K4:K6"/>
    <mergeCell ref="M4:M6"/>
    <mergeCell ref="N4:N6"/>
    <mergeCell ref="B4:B6"/>
    <mergeCell ref="I23:I25"/>
    <mergeCell ref="D4:D6"/>
    <mergeCell ref="E4:E6"/>
    <mergeCell ref="M23:M25"/>
    <mergeCell ref="D22:T22"/>
    <mergeCell ref="O4:S4"/>
    <mergeCell ref="Q5:Q6"/>
    <mergeCell ref="R5:R6"/>
    <mergeCell ref="S5:S6"/>
    <mergeCell ref="N23:N25"/>
    <mergeCell ref="Q24:Q25"/>
    <mergeCell ref="O23:T23"/>
    <mergeCell ref="T24:T25"/>
    <mergeCell ref="S24:S25"/>
  </mergeCells>
  <printOptions/>
  <pageMargins left="0.3937007874015748" right="0.35433070866141736" top="4.921259842519685" bottom="0.1968503937007874" header="0.3937007874015748" footer="0.196850393700787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2022-01-31T07:10:42Z</dcterms:created>
  <dcterms:modified xsi:type="dcterms:W3CDTF">2022-01-31T07:10:44Z</dcterms:modified>
  <cp:category/>
  <cp:version/>
  <cp:contentType/>
  <cp:contentStatus/>
</cp:coreProperties>
</file>